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sagaitanr\Downloads\"/>
    </mc:Choice>
  </mc:AlternateContent>
  <xr:revisionPtr revIDLastSave="0" documentId="13_ncr:1_{AC8FBCCC-BF1C-4405-96AE-BD9A76EC46EE}" xr6:coauthVersionLast="36" xr6:coauthVersionMax="47" xr10:uidLastSave="{00000000-0000-0000-0000-000000000000}"/>
  <workbookProtection workbookAlgorithmName="SHA-512" workbookHashValue="XsPGefuZveeOaFc/I4F4zqzW91q2d8OUg8uLtl/yTL4IUQWlerhGR7Q8jos114kUnaDbgfAsyvPua6BndfkvCg==" workbookSaltValue="ITPcH9RPuJgH7jzc/nR92A==" workbookSpinCount="100000" lockStructure="1"/>
  <bookViews>
    <workbookView xWindow="0" yWindow="0" windowWidth="7470" windowHeight="9450" xr2:uid="{00000000-000D-0000-FFFF-FFFF00000000}"/>
  </bookViews>
  <sheets>
    <sheet name="PAA Contratistas " sheetId="24" r:id="rId1"/>
    <sheet name="Honorarios 2026" sheetId="53" r:id="rId2"/>
  </sheets>
  <externalReferences>
    <externalReference r:id="rId3"/>
  </externalReferences>
  <definedNames>
    <definedName name="_xlnm._FilterDatabase" localSheetId="0" hidden="1">'PAA Contratistas '!$15:$114</definedName>
    <definedName name="_xlnm.Print_Area" localSheetId="0">'PAA Contratistas '!$E$1:$BA$222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01" i="24" l="1"/>
  <c r="AQ201" i="24"/>
  <c r="AC201" i="24"/>
  <c r="V201" i="24"/>
  <c r="AC200" i="24"/>
  <c r="W200" i="24"/>
  <c r="S200" i="24" s="1"/>
  <c r="X200" i="24" s="1"/>
  <c r="AK200" i="24" s="1"/>
  <c r="AL200" i="24" s="1"/>
  <c r="S201" i="24" l="1"/>
  <c r="X201" i="24" s="1"/>
  <c r="AK201" i="24" s="1"/>
  <c r="AL201" i="24" s="1"/>
  <c r="W199" i="24"/>
  <c r="S199" i="24" s="1"/>
  <c r="AQ199" i="24"/>
  <c r="AC199" i="24"/>
  <c r="V199" i="24"/>
  <c r="X199" i="24" l="1"/>
  <c r="AK199" i="24" s="1"/>
  <c r="AL199" i="24" s="1"/>
  <c r="AH199" i="24"/>
  <c r="W198" i="24" l="1"/>
  <c r="W197" i="24"/>
  <c r="W196" i="24"/>
  <c r="W195" i="24"/>
  <c r="W194" i="24"/>
  <c r="W193" i="24"/>
  <c r="W192" i="24"/>
  <c r="S192" i="24" s="1"/>
  <c r="X192" i="24" s="1"/>
  <c r="W191" i="24"/>
  <c r="W190" i="24"/>
  <c r="W189" i="24"/>
  <c r="S189" i="24" s="1"/>
  <c r="X189" i="24" s="1"/>
  <c r="W188" i="24"/>
  <c r="S188" i="24" s="1"/>
  <c r="X188" i="24" s="1"/>
  <c r="W187" i="24"/>
  <c r="W186" i="24"/>
  <c r="W185" i="24"/>
  <c r="S185" i="24" s="1"/>
  <c r="X185" i="24" s="1"/>
  <c r="W184" i="24"/>
  <c r="S184" i="24" s="1"/>
  <c r="X184" i="24" s="1"/>
  <c r="W183" i="24"/>
  <c r="S183" i="24" s="1"/>
  <c r="X183" i="24" s="1"/>
  <c r="W182" i="24"/>
  <c r="S182" i="24" s="1"/>
  <c r="X182" i="24" s="1"/>
  <c r="W181" i="24"/>
  <c r="S181" i="24" s="1"/>
  <c r="X181" i="24" s="1"/>
  <c r="AH195" i="24" l="1"/>
  <c r="S195" i="24"/>
  <c r="X195" i="24" s="1"/>
  <c r="AK195" i="24" s="1"/>
  <c r="AL195" i="24" s="1"/>
  <c r="AH198" i="24"/>
  <c r="S198" i="24"/>
  <c r="X198" i="24" s="1"/>
  <c r="AK198" i="24" s="1"/>
  <c r="AL198" i="24" s="1"/>
  <c r="AH197" i="24"/>
  <c r="S197" i="24"/>
  <c r="X197" i="24" s="1"/>
  <c r="AK197" i="24" s="1"/>
  <c r="AL197" i="24" s="1"/>
  <c r="AH196" i="24"/>
  <c r="S196" i="24"/>
  <c r="X196" i="24" s="1"/>
  <c r="AK196" i="24" s="1"/>
  <c r="AL196" i="24" s="1"/>
  <c r="AH194" i="24"/>
  <c r="S194" i="24"/>
  <c r="X194" i="24" s="1"/>
  <c r="AK194" i="24" s="1"/>
  <c r="AL194" i="24" s="1"/>
  <c r="AH193" i="24"/>
  <c r="S193" i="24"/>
  <c r="X193" i="24" s="1"/>
  <c r="AK193" i="24" s="1"/>
  <c r="AL193" i="24" s="1"/>
  <c r="D29" i="53"/>
  <c r="D28" i="53"/>
  <c r="W33" i="24"/>
  <c r="S33" i="24" s="1"/>
  <c r="W137" i="24"/>
  <c r="S137" i="24" s="1"/>
  <c r="X137" i="24" s="1"/>
  <c r="W170" i="24"/>
  <c r="W159" i="24"/>
  <c r="W158" i="24"/>
  <c r="W157" i="24"/>
  <c r="W176" i="24"/>
  <c r="W155" i="24"/>
  <c r="W154" i="24"/>
  <c r="W153" i="24"/>
  <c r="W152" i="24"/>
  <c r="W151" i="24"/>
  <c r="W150" i="24"/>
  <c r="W148" i="24"/>
  <c r="W149" i="24"/>
  <c r="W147" i="24"/>
  <c r="W146" i="24"/>
  <c r="W145" i="24"/>
  <c r="W144" i="24"/>
  <c r="W143" i="24"/>
  <c r="W142" i="24"/>
  <c r="W138" i="24"/>
  <c r="W139" i="24"/>
  <c r="W140" i="24"/>
  <c r="W141" i="24"/>
  <c r="W135" i="24"/>
  <c r="W134" i="24"/>
  <c r="W131" i="24"/>
  <c r="W132" i="24"/>
  <c r="W133" i="24"/>
  <c r="W130" i="24"/>
  <c r="W127" i="24"/>
  <c r="W128" i="24"/>
  <c r="W126" i="24"/>
  <c r="W123" i="24"/>
  <c r="W124" i="24"/>
  <c r="W125" i="24"/>
  <c r="W122" i="24"/>
  <c r="W120" i="24"/>
  <c r="W117" i="24"/>
  <c r="W118" i="24"/>
  <c r="W119" i="24"/>
  <c r="W115" i="24"/>
  <c r="W116" i="24"/>
  <c r="W114" i="24"/>
  <c r="W113" i="24"/>
  <c r="W112" i="24"/>
  <c r="W109" i="24"/>
  <c r="W108" i="24"/>
  <c r="W107" i="24"/>
  <c r="W106" i="24"/>
  <c r="W105" i="24"/>
  <c r="W104" i="24"/>
  <c r="W103" i="24"/>
  <c r="W102" i="24"/>
  <c r="W100" i="24"/>
  <c r="W99" i="24"/>
  <c r="W98" i="24"/>
  <c r="W97" i="24"/>
  <c r="W95" i="24"/>
  <c r="W94" i="24"/>
  <c r="W93" i="24"/>
  <c r="W90" i="24"/>
  <c r="W88" i="24"/>
  <c r="W89" i="24"/>
  <c r="W86" i="24"/>
  <c r="W87" i="24"/>
  <c r="W84" i="24"/>
  <c r="W85" i="24"/>
  <c r="W81" i="24"/>
  <c r="W82" i="24"/>
  <c r="W83" i="24"/>
  <c r="W80" i="24"/>
  <c r="W78" i="24"/>
  <c r="W63" i="24"/>
  <c r="W62" i="24"/>
  <c r="W60" i="24"/>
  <c r="W61" i="24"/>
  <c r="W57" i="24"/>
  <c r="W58" i="24"/>
  <c r="W59" i="24"/>
  <c r="W55" i="24"/>
  <c r="W56" i="24"/>
  <c r="W54" i="24"/>
  <c r="W53" i="24"/>
  <c r="W51" i="24"/>
  <c r="W52" i="24"/>
  <c r="W50" i="24"/>
  <c r="W49" i="24"/>
  <c r="W47" i="24"/>
  <c r="W48" i="24"/>
  <c r="W46" i="24"/>
  <c r="W64" i="24"/>
  <c r="W65" i="24"/>
  <c r="W66" i="24"/>
  <c r="W67" i="24"/>
  <c r="W45" i="24"/>
  <c r="W44" i="24"/>
  <c r="W43" i="24"/>
  <c r="W42" i="24"/>
  <c r="W41" i="24"/>
  <c r="W38" i="24"/>
  <c r="W39" i="24"/>
  <c r="W40" i="24"/>
  <c r="W36" i="24"/>
  <c r="W37" i="24"/>
  <c r="W34" i="24"/>
  <c r="W35" i="24"/>
  <c r="W31" i="24"/>
  <c r="W32" i="24"/>
  <c r="W30" i="24"/>
  <c r="W29" i="24"/>
  <c r="W28" i="24"/>
  <c r="W27" i="24"/>
  <c r="W26" i="24"/>
  <c r="W25" i="24"/>
  <c r="W24" i="24"/>
  <c r="W23" i="24"/>
  <c r="W22" i="24"/>
  <c r="W21" i="24"/>
  <c r="W20" i="24"/>
  <c r="W19" i="24"/>
  <c r="W17" i="24"/>
  <c r="V101" i="24"/>
  <c r="S128" i="24"/>
  <c r="X128" i="24" s="1"/>
  <c r="W166" i="24"/>
  <c r="W167" i="24"/>
  <c r="W160" i="24"/>
  <c r="W161" i="24"/>
  <c r="W162" i="24"/>
  <c r="W163" i="24"/>
  <c r="W164" i="24"/>
  <c r="W165" i="24"/>
  <c r="W168" i="24"/>
  <c r="W169" i="24"/>
  <c r="W171" i="24"/>
  <c r="W172" i="24"/>
  <c r="W173" i="24"/>
  <c r="W174" i="24"/>
  <c r="W175" i="24"/>
  <c r="W156" i="24"/>
  <c r="W129" i="24"/>
  <c r="W121" i="24"/>
  <c r="W111" i="24"/>
  <c r="W110" i="24"/>
  <c r="W101" i="24"/>
  <c r="W96" i="24"/>
  <c r="W92" i="24"/>
  <c r="W91" i="24"/>
  <c r="W77" i="24"/>
  <c r="W76" i="24"/>
  <c r="W73" i="24"/>
  <c r="W74" i="24"/>
  <c r="W75" i="24"/>
  <c r="W69" i="24"/>
  <c r="W72" i="24"/>
  <c r="W68" i="24"/>
  <c r="W18" i="24"/>
  <c r="S18" i="24" s="1"/>
  <c r="W177" i="24"/>
  <c r="W178" i="24"/>
  <c r="W179" i="24"/>
  <c r="W180" i="24"/>
  <c r="W16" i="24"/>
  <c r="S17" i="24" l="1"/>
  <c r="S58" i="24"/>
  <c r="AH58" i="24"/>
  <c r="AQ180" i="24"/>
  <c r="AC180" i="24"/>
  <c r="V180" i="24"/>
  <c r="AQ179" i="24"/>
  <c r="AC179" i="24"/>
  <c r="V179" i="24"/>
  <c r="AQ178" i="24"/>
  <c r="AC178" i="24"/>
  <c r="V178" i="24"/>
  <c r="AQ177" i="24"/>
  <c r="AC177" i="24"/>
  <c r="V177" i="24"/>
  <c r="S151" i="24"/>
  <c r="S148" i="24"/>
  <c r="S147" i="24"/>
  <c r="S146" i="24"/>
  <c r="S145" i="24"/>
  <c r="S144" i="24"/>
  <c r="S143" i="24"/>
  <c r="AH180" i="24" l="1"/>
  <c r="S180" i="24"/>
  <c r="X180" i="24" s="1"/>
  <c r="AH179" i="24"/>
  <c r="S179" i="24"/>
  <c r="X179" i="24" s="1"/>
  <c r="AH178" i="24"/>
  <c r="S178" i="24"/>
  <c r="X178" i="24" s="1"/>
  <c r="AH177" i="24"/>
  <c r="S177" i="24"/>
  <c r="AC176" i="24"/>
  <c r="AH176" i="24"/>
  <c r="X177" i="24" l="1"/>
  <c r="AK177" i="24" s="1"/>
  <c r="AL177" i="24" s="1"/>
  <c r="AK180" i="24"/>
  <c r="AL180" i="24" s="1"/>
  <c r="AK179" i="24"/>
  <c r="AL179" i="24" s="1"/>
  <c r="AK178" i="24"/>
  <c r="AL178" i="24" s="1"/>
  <c r="S176" i="24"/>
  <c r="X176" i="24" s="1"/>
  <c r="AH71" i="24"/>
  <c r="AK176" i="24" l="1"/>
  <c r="AL176" i="24" s="1"/>
  <c r="V16" i="24"/>
  <c r="X16" i="24" s="1"/>
  <c r="AH16" i="24"/>
  <c r="AC16" i="24"/>
  <c r="AQ16" i="24"/>
  <c r="AK16" i="24" l="1"/>
  <c r="AQ129" i="24"/>
  <c r="AC129" i="24"/>
  <c r="X129" i="24"/>
  <c r="AH129" i="24"/>
  <c r="AQ147" i="24"/>
  <c r="AC147" i="24"/>
  <c r="AH147" i="24"/>
  <c r="AK129" i="24" l="1"/>
  <c r="AL129" i="24" s="1"/>
  <c r="AL16" i="24"/>
  <c r="X147" i="24"/>
  <c r="AQ141" i="24"/>
  <c r="AC141" i="24"/>
  <c r="S141" i="24"/>
  <c r="V141" i="24"/>
  <c r="AQ140" i="24"/>
  <c r="AC140" i="24"/>
  <c r="S140" i="24"/>
  <c r="V140" i="24"/>
  <c r="AQ139" i="24"/>
  <c r="AC139" i="24"/>
  <c r="S139" i="24"/>
  <c r="V139" i="24"/>
  <c r="AQ138" i="24"/>
  <c r="AC138" i="24"/>
  <c r="S138" i="24"/>
  <c r="V138" i="24"/>
  <c r="AK137" i="24"/>
  <c r="AL137" i="24" s="1"/>
  <c r="AC137" i="24"/>
  <c r="AH137" i="24"/>
  <c r="AQ168" i="24"/>
  <c r="AC168" i="24"/>
  <c r="X168" i="24"/>
  <c r="AH168" i="24"/>
  <c r="AQ175" i="24"/>
  <c r="AC175" i="24"/>
  <c r="X175" i="24"/>
  <c r="AH175" i="24"/>
  <c r="AQ174" i="24"/>
  <c r="AC174" i="24"/>
  <c r="X174" i="24"/>
  <c r="AH174" i="24"/>
  <c r="AQ173" i="24"/>
  <c r="AC173" i="24"/>
  <c r="X173" i="24"/>
  <c r="AH173" i="24"/>
  <c r="AQ172" i="24"/>
  <c r="AC172" i="24"/>
  <c r="X172" i="24"/>
  <c r="AH172" i="24"/>
  <c r="AQ171" i="24"/>
  <c r="AC171" i="24"/>
  <c r="X171" i="24"/>
  <c r="AH171" i="24"/>
  <c r="AQ170" i="24"/>
  <c r="AC170" i="24"/>
  <c r="X170" i="24"/>
  <c r="AH170" i="24"/>
  <c r="AQ169" i="24"/>
  <c r="AC169" i="24"/>
  <c r="X169" i="24"/>
  <c r="AH169" i="24"/>
  <c r="AQ167" i="24"/>
  <c r="AC167" i="24"/>
  <c r="X167" i="24"/>
  <c r="AH167" i="24"/>
  <c r="AQ166" i="24"/>
  <c r="AC166" i="24"/>
  <c r="X166" i="24"/>
  <c r="AH166" i="24"/>
  <c r="AQ165" i="24"/>
  <c r="AC165" i="24"/>
  <c r="X165" i="24"/>
  <c r="AH165" i="24"/>
  <c r="AQ164" i="24"/>
  <c r="AC164" i="24"/>
  <c r="X164" i="24"/>
  <c r="AH164" i="24"/>
  <c r="AQ163" i="24"/>
  <c r="AC163" i="24"/>
  <c r="X163" i="24"/>
  <c r="AH163" i="24"/>
  <c r="AQ162" i="24"/>
  <c r="AC162" i="24"/>
  <c r="X162" i="24"/>
  <c r="AH162" i="24"/>
  <c r="AQ161" i="24"/>
  <c r="AC161" i="24"/>
  <c r="X161" i="24"/>
  <c r="AH161" i="24"/>
  <c r="AH158" i="24"/>
  <c r="AH159" i="24"/>
  <c r="AH160" i="24"/>
  <c r="X160" i="24"/>
  <c r="X159" i="24"/>
  <c r="X158" i="24"/>
  <c r="AQ160" i="24"/>
  <c r="AC160" i="24"/>
  <c r="AQ159" i="24"/>
  <c r="AC159" i="24"/>
  <c r="AQ158" i="24"/>
  <c r="AC158" i="24"/>
  <c r="AQ157" i="24"/>
  <c r="AC157" i="24"/>
  <c r="X157" i="24"/>
  <c r="AH157" i="24"/>
  <c r="AK147" i="24" l="1"/>
  <c r="AL147" i="24" s="1"/>
  <c r="AK168" i="24"/>
  <c r="AL168" i="24" s="1"/>
  <c r="AK174" i="24"/>
  <c r="AL174" i="24" s="1"/>
  <c r="AK173" i="24"/>
  <c r="AL173" i="24" s="1"/>
  <c r="AK172" i="24"/>
  <c r="AL172" i="24" s="1"/>
  <c r="AK171" i="24"/>
  <c r="AL171" i="24" s="1"/>
  <c r="AK170" i="24"/>
  <c r="AL170" i="24" s="1"/>
  <c r="AK169" i="24"/>
  <c r="AL169" i="24" s="1"/>
  <c r="AK167" i="24"/>
  <c r="AL167" i="24" s="1"/>
  <c r="AK166" i="24"/>
  <c r="AL166" i="24" s="1"/>
  <c r="AK165" i="24"/>
  <c r="AL165" i="24" s="1"/>
  <c r="AK164" i="24"/>
  <c r="AL164" i="24" s="1"/>
  <c r="AK163" i="24"/>
  <c r="AL163" i="24" s="1"/>
  <c r="AK162" i="24"/>
  <c r="AL162" i="24" s="1"/>
  <c r="AK161" i="24"/>
  <c r="AL161" i="24" s="1"/>
  <c r="AK160" i="24"/>
  <c r="AL160" i="24" s="1"/>
  <c r="AK159" i="24"/>
  <c r="AL159" i="24" s="1"/>
  <c r="AK158" i="24"/>
  <c r="AL158" i="24" s="1"/>
  <c r="AK157" i="24"/>
  <c r="AL157" i="24" s="1"/>
  <c r="AK175" i="24"/>
  <c r="AL175" i="24" s="1"/>
  <c r="X138" i="24"/>
  <c r="X141" i="24"/>
  <c r="AH141" i="24"/>
  <c r="X139" i="24"/>
  <c r="X140" i="24"/>
  <c r="AH139" i="24"/>
  <c r="AH140" i="24"/>
  <c r="AH138" i="24"/>
  <c r="AQ156" i="24"/>
  <c r="AC156" i="24"/>
  <c r="AH136" i="24"/>
  <c r="V121" i="24"/>
  <c r="AC136" i="24"/>
  <c r="V136" i="24"/>
  <c r="AC155" i="24"/>
  <c r="AC154" i="24"/>
  <c r="AC153" i="24"/>
  <c r="AH153" i="24"/>
  <c r="AC152" i="24"/>
  <c r="AQ151" i="24"/>
  <c r="AC151" i="24"/>
  <c r="AQ150" i="24"/>
  <c r="AC150" i="24"/>
  <c r="AH150" i="24"/>
  <c r="AC149" i="24"/>
  <c r="AH149" i="24"/>
  <c r="AQ148" i="24"/>
  <c r="AC148" i="24"/>
  <c r="AC146" i="24"/>
  <c r="X146" i="24"/>
  <c r="AC145" i="24"/>
  <c r="AC144" i="24"/>
  <c r="AQ143" i="24"/>
  <c r="AC143" i="24"/>
  <c r="AH143" i="24"/>
  <c r="AQ142" i="24"/>
  <c r="AC142" i="24"/>
  <c r="S142" i="24"/>
  <c r="AC17" i="24"/>
  <c r="AC18" i="24"/>
  <c r="AC19" i="24"/>
  <c r="AC20" i="24"/>
  <c r="AC21" i="24"/>
  <c r="AC22" i="24"/>
  <c r="AC23" i="24"/>
  <c r="AC24" i="24"/>
  <c r="AC25" i="24"/>
  <c r="AC26" i="24"/>
  <c r="AC27" i="24"/>
  <c r="AC28" i="24"/>
  <c r="AC29" i="24"/>
  <c r="AC30" i="24"/>
  <c r="AC31" i="24"/>
  <c r="AC32" i="24"/>
  <c r="AC33" i="24"/>
  <c r="AC34" i="24"/>
  <c r="AC35" i="24"/>
  <c r="AC36" i="24"/>
  <c r="AC37" i="24"/>
  <c r="AC38" i="24"/>
  <c r="AC39" i="24"/>
  <c r="AC40" i="24"/>
  <c r="AC41" i="24"/>
  <c r="AC42" i="24"/>
  <c r="AC43" i="24"/>
  <c r="AC44" i="24"/>
  <c r="AC45" i="24"/>
  <c r="AC46" i="24"/>
  <c r="AC47" i="24"/>
  <c r="AC48" i="24"/>
  <c r="AC49" i="24"/>
  <c r="AC50" i="24"/>
  <c r="AC51" i="24"/>
  <c r="AC52" i="24"/>
  <c r="AC53" i="24"/>
  <c r="AC54" i="24"/>
  <c r="AC55" i="24"/>
  <c r="AC56" i="24"/>
  <c r="AC57" i="24"/>
  <c r="AC58" i="24"/>
  <c r="AC59" i="24"/>
  <c r="AC60" i="24"/>
  <c r="AC61" i="24"/>
  <c r="AC62" i="24"/>
  <c r="AC63" i="24"/>
  <c r="AC64" i="24"/>
  <c r="AC65" i="24"/>
  <c r="AC66" i="24"/>
  <c r="AC67" i="24"/>
  <c r="AC68" i="24"/>
  <c r="AC69" i="24"/>
  <c r="AC70" i="24"/>
  <c r="AC71" i="24"/>
  <c r="AC72" i="24"/>
  <c r="AC73" i="24"/>
  <c r="AC74" i="24"/>
  <c r="AC75" i="24"/>
  <c r="AC76" i="24"/>
  <c r="AC77" i="24"/>
  <c r="AC78" i="24"/>
  <c r="AC79" i="24"/>
  <c r="AC80" i="24"/>
  <c r="AC81" i="24"/>
  <c r="AC82" i="24"/>
  <c r="AC83" i="24"/>
  <c r="AC84" i="24"/>
  <c r="AC85" i="24"/>
  <c r="AC86" i="24"/>
  <c r="AC87" i="24"/>
  <c r="AC88" i="24"/>
  <c r="AC89" i="24"/>
  <c r="AC90" i="24"/>
  <c r="AC91" i="24"/>
  <c r="AC92" i="24"/>
  <c r="AC93" i="24"/>
  <c r="AC94" i="24"/>
  <c r="AC95" i="24"/>
  <c r="AC96" i="24"/>
  <c r="AC97" i="24"/>
  <c r="AC98" i="24"/>
  <c r="AC99" i="24"/>
  <c r="AC100" i="24"/>
  <c r="AC101" i="24"/>
  <c r="AC102" i="24"/>
  <c r="AC103" i="24"/>
  <c r="AC104" i="24"/>
  <c r="AC105" i="24"/>
  <c r="AC106" i="24"/>
  <c r="AC107" i="24"/>
  <c r="AC108" i="24"/>
  <c r="AC109" i="24"/>
  <c r="AC110" i="24"/>
  <c r="AC111" i="24"/>
  <c r="AC112" i="24"/>
  <c r="AC113" i="24"/>
  <c r="AC114" i="24"/>
  <c r="AC115" i="24"/>
  <c r="AC116" i="24"/>
  <c r="AC117" i="24"/>
  <c r="AC118" i="24"/>
  <c r="AC119" i="24"/>
  <c r="AC120" i="24"/>
  <c r="AC121" i="24"/>
  <c r="AC122" i="24"/>
  <c r="AC123" i="24"/>
  <c r="AC124" i="24"/>
  <c r="AC125" i="24"/>
  <c r="AC126" i="24"/>
  <c r="AC127" i="24"/>
  <c r="AC128" i="24"/>
  <c r="AC130" i="24"/>
  <c r="AC131" i="24"/>
  <c r="AC132" i="24"/>
  <c r="AC133" i="24"/>
  <c r="AC134" i="24"/>
  <c r="AC135" i="24"/>
  <c r="AK138" i="24" l="1"/>
  <c r="AL138" i="24" s="1"/>
  <c r="AK141" i="24"/>
  <c r="AL141" i="24" s="1"/>
  <c r="AK139" i="24"/>
  <c r="AL139" i="24" s="1"/>
  <c r="AK140" i="24"/>
  <c r="AL140" i="24" s="1"/>
  <c r="AK146" i="24"/>
  <c r="AL146" i="24" s="1"/>
  <c r="AH142" i="24"/>
  <c r="X142" i="24"/>
  <c r="X148" i="24"/>
  <c r="X156" i="24"/>
  <c r="AH156" i="24"/>
  <c r="S136" i="24"/>
  <c r="X136" i="24" s="1"/>
  <c r="X144" i="24"/>
  <c r="AH155" i="24"/>
  <c r="AH148" i="24"/>
  <c r="AH154" i="24"/>
  <c r="AH152" i="24"/>
  <c r="X145" i="24"/>
  <c r="AH144" i="24"/>
  <c r="AH145" i="24"/>
  <c r="AH146" i="24"/>
  <c r="X143" i="24"/>
  <c r="AK148" i="24" l="1"/>
  <c r="AL148" i="24" s="1"/>
  <c r="AK136" i="24"/>
  <c r="AL136" i="24" s="1"/>
  <c r="AK144" i="24"/>
  <c r="AL144" i="24" s="1"/>
  <c r="AK145" i="24"/>
  <c r="AL145" i="24" s="1"/>
  <c r="AK143" i="24"/>
  <c r="AL143" i="24" s="1"/>
  <c r="AK156" i="24"/>
  <c r="AK142" i="24"/>
  <c r="AL142" i="24" s="1"/>
  <c r="AL156" i="24" l="1"/>
  <c r="S135" i="24" l="1"/>
  <c r="X135" i="24" s="1"/>
  <c r="AH115" i="24"/>
  <c r="AQ79" i="24"/>
  <c r="AH79" i="24"/>
  <c r="AK135" i="24" l="1"/>
  <c r="AL135" i="24" s="1"/>
  <c r="S115" i="24"/>
  <c r="X115" i="24" s="1"/>
  <c r="V79" i="24"/>
  <c r="S79" i="24"/>
  <c r="AK115" i="24" l="1"/>
  <c r="AL115" i="24" s="1"/>
  <c r="X79" i="24"/>
  <c r="AK79" i="24" l="1"/>
  <c r="AL79" i="24" s="1"/>
  <c r="AH18" i="24" l="1"/>
  <c r="AH130" i="24"/>
  <c r="AH127" i="24"/>
  <c r="AH126" i="24"/>
  <c r="AH125" i="24"/>
  <c r="AH124" i="24"/>
  <c r="AH123" i="24"/>
  <c r="AH122" i="24"/>
  <c r="AH120" i="24"/>
  <c r="AH119" i="24"/>
  <c r="AH118" i="24"/>
  <c r="AH117" i="24"/>
  <c r="AH116" i="24"/>
  <c r="AH114" i="24"/>
  <c r="AH113" i="24"/>
  <c r="AH112" i="24"/>
  <c r="AH108" i="24"/>
  <c r="AH107" i="24"/>
  <c r="AH106" i="24"/>
  <c r="AH105" i="24"/>
  <c r="AH104" i="24"/>
  <c r="AH103" i="24"/>
  <c r="AH102" i="24"/>
  <c r="AH100" i="24"/>
  <c r="AH109" i="24" l="1"/>
  <c r="S109" i="24"/>
  <c r="S65" i="24" l="1"/>
  <c r="S66" i="24"/>
  <c r="S67" i="24"/>
  <c r="S68" i="24"/>
  <c r="S69" i="24"/>
  <c r="S70" i="24"/>
  <c r="S71" i="24"/>
  <c r="S72" i="24"/>
  <c r="S73" i="24"/>
  <c r="S74" i="24"/>
  <c r="S75" i="24"/>
  <c r="S76" i="24"/>
  <c r="S77" i="24"/>
  <c r="S91" i="24"/>
  <c r="S92" i="24"/>
  <c r="S96" i="24"/>
  <c r="S100" i="24"/>
  <c r="S101" i="24"/>
  <c r="S102" i="24"/>
  <c r="S103" i="24"/>
  <c r="S104" i="24"/>
  <c r="X104" i="24" s="1"/>
  <c r="S105" i="24"/>
  <c r="S106" i="24"/>
  <c r="S107" i="24"/>
  <c r="S108" i="24"/>
  <c r="S110" i="24"/>
  <c r="S111" i="24"/>
  <c r="S112" i="24"/>
  <c r="S113" i="24"/>
  <c r="X113" i="24" s="1"/>
  <c r="S114" i="24"/>
  <c r="X114" i="24" s="1"/>
  <c r="S116" i="24"/>
  <c r="X116" i="24" s="1"/>
  <c r="S117" i="24"/>
  <c r="S118" i="24"/>
  <c r="S119" i="24"/>
  <c r="S120" i="24"/>
  <c r="S121" i="24"/>
  <c r="S122" i="24"/>
  <c r="S123" i="24"/>
  <c r="S124" i="24"/>
  <c r="S125" i="24"/>
  <c r="S126" i="24"/>
  <c r="X126" i="24" s="1"/>
  <c r="S127" i="24"/>
  <c r="S130" i="24"/>
  <c r="AK104" i="24" l="1"/>
  <c r="AL104" i="24" s="1"/>
  <c r="AK113" i="24"/>
  <c r="AL113" i="24" s="1"/>
  <c r="AK114" i="24"/>
  <c r="AL114" i="24" s="1"/>
  <c r="AK116" i="24"/>
  <c r="AL116" i="24" s="1"/>
  <c r="AK126" i="24"/>
  <c r="AL126" i="24" s="1"/>
  <c r="S64" i="24"/>
  <c r="V64" i="24"/>
  <c r="X130" i="24"/>
  <c r="AQ130" i="24"/>
  <c r="AK130" i="24" l="1"/>
  <c r="AL130" i="24" s="1"/>
  <c r="X64" i="24"/>
  <c r="AK64" i="24" l="1"/>
  <c r="AL64" i="24" s="1"/>
  <c r="AH17" i="24" l="1"/>
  <c r="S63" i="24" l="1"/>
  <c r="AH23" i="24" l="1"/>
  <c r="S23" i="24"/>
  <c r="AH47" i="24"/>
  <c r="S47" i="24"/>
  <c r="AH86" i="24"/>
  <c r="S86" i="24"/>
  <c r="AH97" i="24"/>
  <c r="S97" i="24"/>
  <c r="AH24" i="24"/>
  <c r="S24" i="24"/>
  <c r="AH32" i="24"/>
  <c r="S32" i="24"/>
  <c r="AH40" i="24"/>
  <c r="S40" i="24"/>
  <c r="AH48" i="24"/>
  <c r="S48" i="24"/>
  <c r="AH56" i="24"/>
  <c r="S56" i="24"/>
  <c r="AH78" i="24"/>
  <c r="S78" i="24"/>
  <c r="AH87" i="24"/>
  <c r="S87" i="24"/>
  <c r="AH98" i="24"/>
  <c r="S98" i="24"/>
  <c r="AH55" i="24"/>
  <c r="S55" i="24"/>
  <c r="AH25" i="24"/>
  <c r="S25" i="24"/>
  <c r="AH80" i="24"/>
  <c r="S80" i="24"/>
  <c r="AH99" i="24"/>
  <c r="S99" i="24"/>
  <c r="AH26" i="24"/>
  <c r="S26" i="24"/>
  <c r="AH42" i="24"/>
  <c r="S42" i="24"/>
  <c r="AH50" i="24"/>
  <c r="S50" i="24"/>
  <c r="AH81" i="24"/>
  <c r="S81" i="24"/>
  <c r="AH89" i="24"/>
  <c r="S89" i="24"/>
  <c r="AH57" i="24"/>
  <c r="S57" i="24"/>
  <c r="AH19" i="24"/>
  <c r="S19" i="24"/>
  <c r="AH27" i="24"/>
  <c r="S27" i="24"/>
  <c r="AH35" i="24"/>
  <c r="S35" i="24"/>
  <c r="AH43" i="24"/>
  <c r="S43" i="24"/>
  <c r="AH51" i="24"/>
  <c r="S51" i="24"/>
  <c r="AH59" i="24"/>
  <c r="S59" i="24"/>
  <c r="AH82" i="24"/>
  <c r="S82" i="24"/>
  <c r="AH90" i="24"/>
  <c r="S90" i="24"/>
  <c r="AH39" i="24"/>
  <c r="S39" i="24"/>
  <c r="AH63" i="24"/>
  <c r="AH33" i="24"/>
  <c r="AH20" i="24"/>
  <c r="S20" i="24"/>
  <c r="AH36" i="24"/>
  <c r="S36" i="24"/>
  <c r="AH44" i="24"/>
  <c r="S44" i="24"/>
  <c r="AH52" i="24"/>
  <c r="S52" i="24"/>
  <c r="AH60" i="24"/>
  <c r="S60" i="24"/>
  <c r="AH83" i="24"/>
  <c r="S83" i="24"/>
  <c r="AH93" i="24"/>
  <c r="S93" i="24"/>
  <c r="AH41" i="24"/>
  <c r="S41" i="24"/>
  <c r="AH88" i="24"/>
  <c r="S88" i="24"/>
  <c r="AH21" i="24"/>
  <c r="S21" i="24"/>
  <c r="AH37" i="24"/>
  <c r="S37" i="24"/>
  <c r="AH45" i="24"/>
  <c r="S45" i="24"/>
  <c r="AH53" i="24"/>
  <c r="S53" i="24"/>
  <c r="AH61" i="24"/>
  <c r="S61" i="24"/>
  <c r="AH84" i="24"/>
  <c r="S84" i="24"/>
  <c r="AH94" i="24"/>
  <c r="S94" i="24"/>
  <c r="AH49" i="24"/>
  <c r="S49" i="24"/>
  <c r="AH22" i="24"/>
  <c r="S22" i="24"/>
  <c r="AH30" i="24"/>
  <c r="S30" i="24"/>
  <c r="AH38" i="24"/>
  <c r="S38" i="24"/>
  <c r="AH46" i="24"/>
  <c r="S46" i="24"/>
  <c r="AH54" i="24"/>
  <c r="S54" i="24"/>
  <c r="AH62" i="24"/>
  <c r="S62" i="24"/>
  <c r="AH85" i="24"/>
  <c r="S85" i="24"/>
  <c r="AH95" i="24"/>
  <c r="S95" i="24"/>
  <c r="AH132" i="24" l="1"/>
  <c r="AH133" i="24"/>
  <c r="AH134" i="24"/>
  <c r="X133" i="24"/>
  <c r="X134" i="24"/>
  <c r="AQ134" i="24"/>
  <c r="AQ133" i="24"/>
  <c r="AQ132" i="24"/>
  <c r="X132" i="24"/>
  <c r="AQ131" i="24"/>
  <c r="X131" i="24"/>
  <c r="AH131" i="24"/>
  <c r="S31" i="24"/>
  <c r="AK133" i="24" l="1"/>
  <c r="AL133" i="24" s="1"/>
  <c r="AK134" i="24"/>
  <c r="AL134" i="24" s="1"/>
  <c r="AK132" i="24"/>
  <c r="AL132" i="24" s="1"/>
  <c r="AK131" i="24"/>
  <c r="AL131" i="24" s="1"/>
  <c r="AH29" i="24"/>
  <c r="AQ127" i="24" l="1"/>
  <c r="X127" i="24"/>
  <c r="X28" i="24"/>
  <c r="AQ126" i="24"/>
  <c r="X125" i="24"/>
  <c r="AQ125" i="24"/>
  <c r="AQ124" i="24"/>
  <c r="X124" i="24"/>
  <c r="X123" i="24"/>
  <c r="AQ122" i="24"/>
  <c r="X122" i="24"/>
  <c r="AQ120" i="24"/>
  <c r="X120" i="24"/>
  <c r="AQ119" i="24"/>
  <c r="AQ118" i="24"/>
  <c r="AQ117" i="24"/>
  <c r="X119" i="24"/>
  <c r="X118" i="24"/>
  <c r="AQ112" i="24"/>
  <c r="AQ111" i="24"/>
  <c r="AH111" i="24"/>
  <c r="AH110" i="24"/>
  <c r="AQ109" i="24"/>
  <c r="S34" i="24"/>
  <c r="AQ105" i="24"/>
  <c r="V105" i="24"/>
  <c r="X105" i="24" s="1"/>
  <c r="V100" i="24"/>
  <c r="X100" i="24" s="1"/>
  <c r="V17" i="24"/>
  <c r="X17" i="24" s="1"/>
  <c r="AQ25" i="24"/>
  <c r="AQ47" i="24"/>
  <c r="AQ46" i="24"/>
  <c r="AQ45" i="24"/>
  <c r="AQ44" i="24"/>
  <c r="AH31" i="24"/>
  <c r="AQ31" i="24"/>
  <c r="AH92" i="24"/>
  <c r="V31" i="24"/>
  <c r="X31" i="24" s="1"/>
  <c r="AQ42" i="24"/>
  <c r="V42" i="24"/>
  <c r="X42" i="24" s="1"/>
  <c r="AQ60" i="24"/>
  <c r="AQ64" i="24"/>
  <c r="AH64" i="24"/>
  <c r="AQ88" i="24"/>
  <c r="V88" i="24"/>
  <c r="X88" i="24" s="1"/>
  <c r="AQ39" i="24"/>
  <c r="AQ80" i="24"/>
  <c r="AQ78" i="24"/>
  <c r="V78" i="24"/>
  <c r="X78" i="24" s="1"/>
  <c r="AQ33" i="24"/>
  <c r="AQ95" i="24"/>
  <c r="V95" i="24"/>
  <c r="X95" i="24" s="1"/>
  <c r="AQ23" i="24"/>
  <c r="AQ22" i="24"/>
  <c r="AQ21" i="24"/>
  <c r="V21" i="24"/>
  <c r="X21" i="24" s="1"/>
  <c r="AQ20" i="24"/>
  <c r="V20" i="24"/>
  <c r="X20" i="24" s="1"/>
  <c r="AQ19" i="24"/>
  <c r="AQ18" i="24"/>
  <c r="AQ17" i="24"/>
  <c r="V60" i="24"/>
  <c r="X60" i="24" s="1"/>
  <c r="V19" i="24"/>
  <c r="X19" i="24" s="1"/>
  <c r="V29" i="24"/>
  <c r="V30" i="24"/>
  <c r="X30" i="24" s="1"/>
  <c r="V32" i="24"/>
  <c r="X32" i="24" s="1"/>
  <c r="V34" i="24"/>
  <c r="V41" i="24"/>
  <c r="X41" i="24" s="1"/>
  <c r="V57" i="24"/>
  <c r="X57" i="24" s="1"/>
  <c r="V62" i="24"/>
  <c r="X62" i="24" s="1"/>
  <c r="V82" i="24"/>
  <c r="X82" i="24" s="1"/>
  <c r="V85" i="24"/>
  <c r="X85" i="24" s="1"/>
  <c r="AQ102" i="24"/>
  <c r="AQ103" i="24"/>
  <c r="AQ101" i="24"/>
  <c r="AH101" i="24"/>
  <c r="AQ100" i="24"/>
  <c r="AQ99" i="24"/>
  <c r="AQ98" i="24"/>
  <c r="AQ97" i="24"/>
  <c r="AQ27" i="24"/>
  <c r="AQ26" i="24"/>
  <c r="AQ24" i="24"/>
  <c r="AQ29" i="24"/>
  <c r="AH96" i="24"/>
  <c r="AH91" i="24"/>
  <c r="AH77" i="24"/>
  <c r="AH76" i="24"/>
  <c r="AH75" i="24"/>
  <c r="AH74" i="24"/>
  <c r="AH73" i="24"/>
  <c r="AH72" i="24"/>
  <c r="AH70" i="24"/>
  <c r="AH69" i="24"/>
  <c r="AH68" i="24"/>
  <c r="AH67" i="24"/>
  <c r="AH66" i="24"/>
  <c r="AH65" i="24"/>
  <c r="AH34" i="24"/>
  <c r="V28" i="24"/>
  <c r="AQ92" i="24"/>
  <c r="AQ91" i="24"/>
  <c r="AQ90" i="24"/>
  <c r="AQ61" i="24"/>
  <c r="AQ72" i="24"/>
  <c r="AQ76" i="24"/>
  <c r="AQ89" i="24"/>
  <c r="AQ87" i="24"/>
  <c r="AQ86" i="24"/>
  <c r="AQ85" i="24"/>
  <c r="AQ84" i="24"/>
  <c r="AQ83" i="24"/>
  <c r="AQ82" i="24"/>
  <c r="AQ81" i="24"/>
  <c r="AQ77" i="24"/>
  <c r="AQ75" i="24"/>
  <c r="AQ74" i="24"/>
  <c r="AQ73" i="24"/>
  <c r="AQ71" i="24"/>
  <c r="AQ70" i="24"/>
  <c r="AQ69" i="24"/>
  <c r="AQ68" i="24"/>
  <c r="AQ67" i="24"/>
  <c r="AQ66" i="24"/>
  <c r="AQ65" i="24"/>
  <c r="AQ63" i="24"/>
  <c r="AQ62" i="24"/>
  <c r="AQ59" i="24"/>
  <c r="AQ58" i="24"/>
  <c r="AQ57" i="24"/>
  <c r="AQ56" i="24"/>
  <c r="AQ55" i="24"/>
  <c r="AQ54" i="24"/>
  <c r="AQ53" i="24"/>
  <c r="AQ52" i="24"/>
  <c r="AQ51" i="24"/>
  <c r="AQ50" i="24"/>
  <c r="AQ49" i="24"/>
  <c r="AQ48" i="24"/>
  <c r="AQ43" i="24"/>
  <c r="AQ41" i="24"/>
  <c r="AQ40" i="24"/>
  <c r="AQ38" i="24"/>
  <c r="AQ37" i="24"/>
  <c r="AQ36" i="24"/>
  <c r="AQ35" i="24"/>
  <c r="AQ34" i="24"/>
  <c r="AQ32" i="24"/>
  <c r="AQ108" i="24"/>
  <c r="AQ107" i="24"/>
  <c r="AQ106" i="24"/>
  <c r="AQ30" i="24"/>
  <c r="AQ28" i="24"/>
  <c r="AK127" i="24" l="1"/>
  <c r="AL127" i="24" s="1"/>
  <c r="AK28" i="24"/>
  <c r="AL28" i="24" s="1"/>
  <c r="AK125" i="24"/>
  <c r="AL125" i="24" s="1"/>
  <c r="AK124" i="24"/>
  <c r="AL124" i="24" s="1"/>
  <c r="AK123" i="24"/>
  <c r="AL123" i="24" s="1"/>
  <c r="AK122" i="24"/>
  <c r="AL122" i="24" s="1"/>
  <c r="AK120" i="24"/>
  <c r="AL120" i="24" s="1"/>
  <c r="AK119" i="24"/>
  <c r="AL119" i="24" s="1"/>
  <c r="AK118" i="24"/>
  <c r="AL118" i="24" s="1"/>
  <c r="AK105" i="24"/>
  <c r="AL105" i="24" s="1"/>
  <c r="AK100" i="24"/>
  <c r="AL100" i="24" s="1"/>
  <c r="AK42" i="24"/>
  <c r="AL42" i="24" s="1"/>
  <c r="AK88" i="24"/>
  <c r="AL88" i="24" s="1"/>
  <c r="AK78" i="24"/>
  <c r="AL78" i="24" s="1"/>
  <c r="AK95" i="24"/>
  <c r="AL95" i="24" s="1"/>
  <c r="AK21" i="24"/>
  <c r="AL21" i="24" s="1"/>
  <c r="AK20" i="24"/>
  <c r="AL20" i="24" s="1"/>
  <c r="AK60" i="24"/>
  <c r="AL60" i="24" s="1"/>
  <c r="AK19" i="24"/>
  <c r="AL19" i="24" s="1"/>
  <c r="AK30" i="24"/>
  <c r="AL30" i="24" s="1"/>
  <c r="AK32" i="24"/>
  <c r="AL32" i="24" s="1"/>
  <c r="AK41" i="24"/>
  <c r="AL41" i="24" s="1"/>
  <c r="AK62" i="24"/>
  <c r="AL62" i="24" s="1"/>
  <c r="AK82" i="24"/>
  <c r="AL82" i="24" s="1"/>
  <c r="AK85" i="24"/>
  <c r="AL85" i="24" s="1"/>
  <c r="AK17" i="24"/>
  <c r="AK57" i="24"/>
  <c r="AL57" i="24" s="1"/>
  <c r="AK31" i="24"/>
  <c r="AL31" i="24" s="1"/>
  <c r="V70" i="24"/>
  <c r="V77" i="24"/>
  <c r="V68" i="24"/>
  <c r="V110" i="24"/>
  <c r="V69" i="24"/>
  <c r="V76" i="24"/>
  <c r="V67" i="24"/>
  <c r="V75" i="24"/>
  <c r="V66" i="24"/>
  <c r="V65" i="24"/>
  <c r="X65" i="24" s="1"/>
  <c r="V111" i="24"/>
  <c r="V72" i="24"/>
  <c r="V74" i="24"/>
  <c r="V73" i="24"/>
  <c r="V92" i="24"/>
  <c r="V71" i="24"/>
  <c r="V96" i="24"/>
  <c r="V91" i="24"/>
  <c r="V107" i="24"/>
  <c r="X107" i="24" s="1"/>
  <c r="V47" i="24"/>
  <c r="X47" i="24" s="1"/>
  <c r="V109" i="24"/>
  <c r="X109" i="24" s="1"/>
  <c r="V46" i="24"/>
  <c r="X46" i="24" s="1"/>
  <c r="V45" i="24"/>
  <c r="X45" i="24" s="1"/>
  <c r="V63" i="24"/>
  <c r="V108" i="24"/>
  <c r="X108" i="24" s="1"/>
  <c r="V87" i="24"/>
  <c r="X87" i="24" s="1"/>
  <c r="V90" i="24"/>
  <c r="X90" i="24" s="1"/>
  <c r="V40" i="24"/>
  <c r="X40" i="24" s="1"/>
  <c r="X34" i="24"/>
  <c r="V37" i="24"/>
  <c r="X37" i="24" s="1"/>
  <c r="V97" i="24"/>
  <c r="X97" i="24" s="1"/>
  <c r="V49" i="24"/>
  <c r="X49" i="24" s="1"/>
  <c r="V103" i="24"/>
  <c r="X103" i="24" s="1"/>
  <c r="V84" i="24"/>
  <c r="X84" i="24" s="1"/>
  <c r="X112" i="24"/>
  <c r="V59" i="24"/>
  <c r="X59" i="24" s="1"/>
  <c r="V93" i="24"/>
  <c r="X93" i="24" s="1"/>
  <c r="V86" i="24"/>
  <c r="X86" i="24" s="1"/>
  <c r="V89" i="24"/>
  <c r="X89" i="24" s="1"/>
  <c r="V83" i="24"/>
  <c r="X83" i="24" s="1"/>
  <c r="V43" i="24"/>
  <c r="X43" i="24" s="1"/>
  <c r="V81" i="24"/>
  <c r="X81" i="24" s="1"/>
  <c r="V55" i="24"/>
  <c r="X55" i="24" s="1"/>
  <c r="V51" i="24"/>
  <c r="X51" i="24" s="1"/>
  <c r="V80" i="24"/>
  <c r="X80" i="24" s="1"/>
  <c r="V25" i="24"/>
  <c r="X25" i="24" s="1"/>
  <c r="V106" i="24"/>
  <c r="X106" i="24" s="1"/>
  <c r="AK29" i="24"/>
  <c r="AL29" i="24" s="1"/>
  <c r="V61" i="24"/>
  <c r="X61" i="24" s="1"/>
  <c r="V18" i="24"/>
  <c r="X18" i="24" s="1"/>
  <c r="V98" i="24"/>
  <c r="X98" i="24" s="1"/>
  <c r="V99" i="24"/>
  <c r="X99" i="24" s="1"/>
  <c r="V102" i="24"/>
  <c r="X102" i="24" s="1"/>
  <c r="V54" i="24"/>
  <c r="X54" i="24" s="1"/>
  <c r="V50" i="24"/>
  <c r="X50" i="24" s="1"/>
  <c r="V38" i="24"/>
  <c r="X38" i="24" s="1"/>
  <c r="V58" i="24"/>
  <c r="X58" i="24" s="1"/>
  <c r="V22" i="24"/>
  <c r="X22" i="24" s="1"/>
  <c r="V52" i="24"/>
  <c r="X52" i="24" s="1"/>
  <c r="V36" i="24"/>
  <c r="X36" i="24" s="1"/>
  <c r="V44" i="24"/>
  <c r="X44" i="24" s="1"/>
  <c r="X117" i="24"/>
  <c r="V48" i="24"/>
  <c r="X48" i="24" s="1"/>
  <c r="V24" i="24"/>
  <c r="X24" i="24" s="1"/>
  <c r="V56" i="24"/>
  <c r="X56" i="24" s="1"/>
  <c r="V26" i="24"/>
  <c r="X26" i="24" s="1"/>
  <c r="V53" i="24"/>
  <c r="X53" i="24" s="1"/>
  <c r="V35" i="24"/>
  <c r="X35" i="24" s="1"/>
  <c r="V27" i="24"/>
  <c r="X27" i="24" s="1"/>
  <c r="V94" i="24"/>
  <c r="X94" i="24" s="1"/>
  <c r="V23" i="24"/>
  <c r="X23" i="24" s="1"/>
  <c r="V33" i="24"/>
  <c r="X33" i="24" s="1"/>
  <c r="V39" i="24"/>
  <c r="X39" i="24" s="1"/>
  <c r="AK65" i="24" l="1"/>
  <c r="AL65" i="24" s="1"/>
  <c r="AK107" i="24"/>
  <c r="AL107" i="24" s="1"/>
  <c r="AK47" i="24"/>
  <c r="AL47" i="24" s="1"/>
  <c r="AK109" i="24"/>
  <c r="AL109" i="24" s="1"/>
  <c r="AK46" i="24"/>
  <c r="AL46" i="24" s="1"/>
  <c r="AK45" i="24"/>
  <c r="AL45" i="24" s="1"/>
  <c r="AK108" i="24"/>
  <c r="AL108" i="24" s="1"/>
  <c r="AK87" i="24"/>
  <c r="AL87" i="24" s="1"/>
  <c r="AK90" i="24"/>
  <c r="AL90" i="24" s="1"/>
  <c r="AK40" i="24"/>
  <c r="AL40" i="24" s="1"/>
  <c r="AK34" i="24"/>
  <c r="AL34" i="24" s="1"/>
  <c r="AK37" i="24"/>
  <c r="AL37" i="24" s="1"/>
  <c r="AK97" i="24"/>
  <c r="AL97" i="24" s="1"/>
  <c r="AK49" i="24"/>
  <c r="AL49" i="24" s="1"/>
  <c r="AK103" i="24"/>
  <c r="AL103" i="24" s="1"/>
  <c r="AK84" i="24"/>
  <c r="AL84" i="24" s="1"/>
  <c r="AK112" i="24"/>
  <c r="AL112" i="24" s="1"/>
  <c r="AK59" i="24"/>
  <c r="AL59" i="24" s="1"/>
  <c r="AK93" i="24"/>
  <c r="AL93" i="24" s="1"/>
  <c r="AK89" i="24"/>
  <c r="AL89" i="24" s="1"/>
  <c r="AK83" i="24"/>
  <c r="AL83" i="24" s="1"/>
  <c r="AK43" i="24"/>
  <c r="AL43" i="24" s="1"/>
  <c r="AK81" i="24"/>
  <c r="AL81" i="24" s="1"/>
  <c r="AK55" i="24"/>
  <c r="AL55" i="24" s="1"/>
  <c r="AK51" i="24"/>
  <c r="AL51" i="24" s="1"/>
  <c r="AK80" i="24"/>
  <c r="AL80" i="24" s="1"/>
  <c r="AK25" i="24"/>
  <c r="AL25" i="24" s="1"/>
  <c r="AK106" i="24"/>
  <c r="AL106" i="24" s="1"/>
  <c r="AK61" i="24"/>
  <c r="AL61" i="24" s="1"/>
  <c r="AK98" i="24"/>
  <c r="AL98" i="24" s="1"/>
  <c r="AK99" i="24"/>
  <c r="AL99" i="24" s="1"/>
  <c r="AK102" i="24"/>
  <c r="AL102" i="24" s="1"/>
  <c r="AK54" i="24"/>
  <c r="AL54" i="24" s="1"/>
  <c r="AK50" i="24"/>
  <c r="AL50" i="24" s="1"/>
  <c r="AK38" i="24"/>
  <c r="AL38" i="24" s="1"/>
  <c r="AK58" i="24"/>
  <c r="AL58" i="24" s="1"/>
  <c r="AK22" i="24"/>
  <c r="AL22" i="24" s="1"/>
  <c r="AK52" i="24"/>
  <c r="AL52" i="24" s="1"/>
  <c r="AK36" i="24"/>
  <c r="AL36" i="24" s="1"/>
  <c r="AK44" i="24"/>
  <c r="AL44" i="24" s="1"/>
  <c r="AK117" i="24"/>
  <c r="AL117" i="24" s="1"/>
  <c r="AK48" i="24"/>
  <c r="AL48" i="24" s="1"/>
  <c r="AK24" i="24"/>
  <c r="AL24" i="24" s="1"/>
  <c r="AK56" i="24"/>
  <c r="AL56" i="24" s="1"/>
  <c r="AK26" i="24"/>
  <c r="AL26" i="24" s="1"/>
  <c r="AK53" i="24"/>
  <c r="AL53" i="24" s="1"/>
  <c r="AK35" i="24"/>
  <c r="AL35" i="24" s="1"/>
  <c r="AK27" i="24"/>
  <c r="AL27" i="24" s="1"/>
  <c r="AK94" i="24"/>
  <c r="AL94" i="24" s="1"/>
  <c r="AK23" i="24"/>
  <c r="AL23" i="24" s="1"/>
  <c r="AK33" i="24"/>
  <c r="AL33" i="24" s="1"/>
  <c r="AK39" i="24"/>
  <c r="AL39" i="24" s="1"/>
  <c r="AL17" i="24"/>
  <c r="AK18" i="24"/>
  <c r="AK86" i="24"/>
  <c r="AL86" i="24" s="1"/>
  <c r="X63" i="24"/>
  <c r="X73" i="24"/>
  <c r="X67" i="24"/>
  <c r="X111" i="24"/>
  <c r="X68" i="24"/>
  <c r="X71" i="24"/>
  <c r="X96" i="24"/>
  <c r="X66" i="24"/>
  <c r="X69" i="24"/>
  <c r="X70" i="24"/>
  <c r="X76" i="24"/>
  <c r="X74" i="24"/>
  <c r="X77" i="24"/>
  <c r="X91" i="24"/>
  <c r="X121" i="24"/>
  <c r="X75" i="24"/>
  <c r="X110" i="24"/>
  <c r="X72" i="24"/>
  <c r="X92" i="24"/>
  <c r="X101" i="24"/>
  <c r="AK128" i="24"/>
  <c r="AL128" i="24"/>
  <c r="AK73" i="24" l="1"/>
  <c r="AL73" i="24" s="1"/>
  <c r="AK67" i="24"/>
  <c r="AL67" i="24" s="1"/>
  <c r="AK111" i="24"/>
  <c r="AL111" i="24" s="1"/>
  <c r="AK68" i="24"/>
  <c r="AL68" i="24" s="1"/>
  <c r="AK71" i="24"/>
  <c r="AL71" i="24" s="1"/>
  <c r="AK96" i="24"/>
  <c r="AL96" i="24" s="1"/>
  <c r="AK66" i="24"/>
  <c r="AL66" i="24" s="1"/>
  <c r="AK69" i="24"/>
  <c r="AL69" i="24" s="1"/>
  <c r="AK70" i="24"/>
  <c r="AL70" i="24" s="1"/>
  <c r="AK76" i="24"/>
  <c r="AL76" i="24" s="1"/>
  <c r="AK74" i="24"/>
  <c r="AL74" i="24" s="1"/>
  <c r="AK77" i="24"/>
  <c r="AL77" i="24" s="1"/>
  <c r="AK91" i="24"/>
  <c r="AL91" i="24" s="1"/>
  <c r="AK121" i="24"/>
  <c r="AL121" i="24" s="1"/>
  <c r="AK75" i="24"/>
  <c r="AL75" i="24" s="1"/>
  <c r="AK110" i="24"/>
  <c r="AL110" i="24" s="1"/>
  <c r="AK72" i="24"/>
  <c r="AL72" i="24" s="1"/>
  <c r="AK92" i="24"/>
  <c r="AL92" i="24" s="1"/>
  <c r="AK101" i="24"/>
  <c r="AL101" i="24" s="1"/>
  <c r="AL18" i="24"/>
  <c r="AK63" i="24"/>
  <c r="AL63" i="24" l="1"/>
  <c r="X151" i="24" l="1"/>
  <c r="AK151" i="24" l="1"/>
  <c r="AL151" i="24" s="1"/>
  <c r="S152" i="24"/>
  <c r="X152" i="24" s="1"/>
  <c r="S153" i="24"/>
  <c r="S154" i="24"/>
  <c r="X154" i="24" s="1"/>
  <c r="S155" i="24"/>
  <c r="X155" i="24" s="1"/>
  <c r="S149" i="24"/>
  <c r="X149" i="24" s="1"/>
  <c r="AK152" i="24" l="1"/>
  <c r="AL152" i="24" s="1"/>
  <c r="AK154" i="24"/>
  <c r="AL154" i="24" s="1"/>
  <c r="AK155" i="24"/>
  <c r="AL155" i="24" s="1"/>
  <c r="X153" i="24"/>
  <c r="AK149" i="24"/>
  <c r="AK153" i="24" l="1"/>
  <c r="AL153" i="24" s="1"/>
  <c r="AL149" i="24"/>
  <c r="S150" i="24"/>
  <c r="X150" i="24" s="1"/>
  <c r="AK150" i="24" l="1"/>
  <c r="AL150" i="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CASTILLO BECERRA</author>
  </authors>
  <commentList>
    <comment ref="AK72" authorId="0" shapeId="0" xr:uid="{D020A1D0-B492-4ABF-8987-C6A6C8B4C7A1}">
      <text>
        <r>
          <rPr>
            <b/>
            <sz val="9"/>
            <color indexed="81"/>
            <rFont val="Tahoma"/>
            <family val="2"/>
          </rPr>
          <t>CTO 313-2025  ATADO EN SECOP  VALOR: $6,928,250</t>
        </r>
      </text>
    </comment>
  </commentList>
</comments>
</file>

<file path=xl/sharedStrings.xml><?xml version="1.0" encoding="utf-8"?>
<sst xmlns="http://schemas.openxmlformats.org/spreadsheetml/2006/main" count="5902" uniqueCount="537">
  <si>
    <t>CENTRO RESPONSABILIDAD</t>
  </si>
  <si>
    <t>DEPENDENCIA</t>
  </si>
  <si>
    <t>INSTITUTO PEDAGÓGICO NACIONAL</t>
  </si>
  <si>
    <t>RECTORÍA</t>
  </si>
  <si>
    <t>ASEGURAMIENTO DE LA CALIDAD</t>
  </si>
  <si>
    <t>OFICINA DE COMUNICACIONES</t>
  </si>
  <si>
    <t>OFICINA DE CONTROL INTERNO</t>
  </si>
  <si>
    <t xml:space="preserve">OFICINA DE DESARROLLO Y PLANEACIÓN </t>
  </si>
  <si>
    <t xml:space="preserve">OFICINA JURÍDICA </t>
  </si>
  <si>
    <t xml:space="preserve">SECRETARÍA GENERAL </t>
  </si>
  <si>
    <t xml:space="preserve">VICERRECTORÍA ACADÉMICA </t>
  </si>
  <si>
    <t>COMITÉ DE ASIGNACION Y RECONOCIMIENTO DE  PUNTAJE - CIARP</t>
  </si>
  <si>
    <t>DESPACHO VAC</t>
  </si>
  <si>
    <t>DOCTORADO INTERINSTITUCIONAL EN EDUCACIÓN</t>
  </si>
  <si>
    <t>FACULTAD DE CIENCIA Y TECNOLOGÍA</t>
  </si>
  <si>
    <t>FACULTAD DE EDUCACIÓN</t>
  </si>
  <si>
    <t xml:space="preserve">FACULTAD DE EDUCACIÓN FÍSICA </t>
  </si>
  <si>
    <t>VICERRECTORÍA ADMINISTRATIVA Y FINANCIERA</t>
  </si>
  <si>
    <t>DESPACHO VAD</t>
  </si>
  <si>
    <t>SUBDIRECCIÓN DE BIENESTAR UNIVERSITARIO</t>
  </si>
  <si>
    <t xml:space="preserve">SUBDIRECCIÓN DE GESTIÓN DE SISTEMAS DE INFORMACIÓN </t>
  </si>
  <si>
    <t>GRUPO INTERNO DE TRABAJO DE GESTIÓN DOCUMENTAL</t>
  </si>
  <si>
    <t>GRUPO EDITORIAL</t>
  </si>
  <si>
    <t xml:space="preserve">SUBDIRECCION DE GESTION DE PROYECTOS </t>
  </si>
  <si>
    <t>TRAZADOR EQUIDAD DE GENERO</t>
  </si>
  <si>
    <t>PRIMERA VINCULACIÓN</t>
  </si>
  <si>
    <t>SEGUNDA VINCULACIÓN</t>
  </si>
  <si>
    <t>INFORMACIÓN PARA SUBIR A SECOP</t>
  </si>
  <si>
    <t>CARACTERIZACION POBLACIONES</t>
  </si>
  <si>
    <t>Estado</t>
  </si>
  <si>
    <t>No</t>
  </si>
  <si>
    <t>TIPO DE GASTO</t>
  </si>
  <si>
    <t>GRUPO</t>
  </si>
  <si>
    <t>NECESIDAD</t>
  </si>
  <si>
    <t>PERFIL</t>
  </si>
  <si>
    <t>GRADO</t>
  </si>
  <si>
    <t>Cantidad</t>
  </si>
  <si>
    <t>TIPO PAGO</t>
  </si>
  <si>
    <t>Valor Primera Vinculación</t>
  </si>
  <si>
    <t>Fecha Inicio2</t>
  </si>
  <si>
    <t>Fecha Fin2</t>
  </si>
  <si>
    <t>Valor Segunda Vinculación</t>
  </si>
  <si>
    <t>No. Meses</t>
  </si>
  <si>
    <t>Valor Anual</t>
  </si>
  <si>
    <t>Fuente de los recursos</t>
  </si>
  <si>
    <t>Rubro</t>
  </si>
  <si>
    <t>Incluir en PAA</t>
  </si>
  <si>
    <t>Con ajustes</t>
  </si>
  <si>
    <t>ITEM</t>
  </si>
  <si>
    <t>Código UNSPSC (cada código separado por ;)</t>
  </si>
  <si>
    <t>Fecha estimada de inicio de proceso de selección (mes)</t>
  </si>
  <si>
    <t>Fecha estimada de presentación de ofertas (mes)</t>
  </si>
  <si>
    <t>Duración del contrato (número)</t>
  </si>
  <si>
    <t>Duración del contrato (intervalo: días, meses, años)</t>
  </si>
  <si>
    <t xml:space="preserve">Modalidad de selección </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</si>
  <si>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</si>
  <si>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</si>
  <si>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</si>
  <si>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</si>
  <si>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</si>
  <si>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</si>
  <si>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</si>
  <si>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</si>
  <si>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</si>
  <si>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</si>
  <si>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</si>
  <si>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</si>
  <si>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</si>
  <si>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</si>
  <si>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</si>
  <si>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</si>
  <si>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GASTOS DE FUNCIONAMIENTO</t>
  </si>
  <si>
    <t>Logística Consejo Superior</t>
  </si>
  <si>
    <t>Logística</t>
  </si>
  <si>
    <t>OTRO</t>
  </si>
  <si>
    <t>MENSUAL</t>
  </si>
  <si>
    <t>2.1.2.02.02.008</t>
  </si>
  <si>
    <t>NO</t>
  </si>
  <si>
    <t>MES(ES)</t>
  </si>
  <si>
    <t>Contratación directa.</t>
  </si>
  <si>
    <t>NA</t>
  </si>
  <si>
    <t>CO-DC</t>
  </si>
  <si>
    <t>601 5941844</t>
  </si>
  <si>
    <t>contratacion@pedagogica.edu.co</t>
  </si>
  <si>
    <t>No Aplica</t>
  </si>
  <si>
    <t>Todas</t>
  </si>
  <si>
    <t>Todos</t>
  </si>
  <si>
    <t>Servicios Profesionales</t>
  </si>
  <si>
    <t>CPS</t>
  </si>
  <si>
    <t>PROFESIONAL UNIVERSITARIO</t>
  </si>
  <si>
    <t>DIA</t>
  </si>
  <si>
    <t>SI</t>
  </si>
  <si>
    <t>003</t>
  </si>
  <si>
    <t>Consultoría</t>
  </si>
  <si>
    <t>IGUAL</t>
  </si>
  <si>
    <t>004</t>
  </si>
  <si>
    <t>PROFESIONAL ESPECIALIZADO</t>
  </si>
  <si>
    <t>005</t>
  </si>
  <si>
    <t>006</t>
  </si>
  <si>
    <t>ASESOR</t>
  </si>
  <si>
    <t>007</t>
  </si>
  <si>
    <t>008</t>
  </si>
  <si>
    <t>010</t>
  </si>
  <si>
    <t>011</t>
  </si>
  <si>
    <t>Servicios Asistenciales</t>
  </si>
  <si>
    <t>ASISTENCIAL</t>
  </si>
  <si>
    <t>Prestar servicios personales para la transcripción y redacción de actas y documentos del Consejo Superior y el Consejo Académico.</t>
  </si>
  <si>
    <t>012</t>
  </si>
  <si>
    <t>013</t>
  </si>
  <si>
    <t>014</t>
  </si>
  <si>
    <t>015</t>
  </si>
  <si>
    <t>016</t>
  </si>
  <si>
    <t>80101500
84111700                             80111600</t>
  </si>
  <si>
    <t>017</t>
  </si>
  <si>
    <t>84111600                               80111600</t>
  </si>
  <si>
    <t>018</t>
  </si>
  <si>
    <t xml:space="preserve">Prestar servicios profesionales para apoyar la planeación, orientación, guía, acompañamiento, capacitación y seguimiento de los procesos institucionales y de programas en relación con solicitud y renovación de registro calificado, solicitud y renovación de acreditación de alta calidad, modificaciones, creación de nuevos programas, inactivación y cierre entre otros procesos de los programas de pregrado y posgrado de la Universidad Pedagógica Nacional. </t>
  </si>
  <si>
    <t>PIC</t>
  </si>
  <si>
    <t>019</t>
  </si>
  <si>
    <t>enero</t>
  </si>
  <si>
    <t>020</t>
  </si>
  <si>
    <t>021</t>
  </si>
  <si>
    <t>TÉCNICO</t>
  </si>
  <si>
    <t>022</t>
  </si>
  <si>
    <t>Prestar servicios profesionales para el diseño y gestión de las piezas comunicativas en el marco de la estrategia de regionalización encaminada a la ampliación de cobertura dispuesta en la Universidad Pedagógica Nacional y las demás que se requieran desde el Grupo de Comunicaciones.</t>
  </si>
  <si>
    <t>026</t>
  </si>
  <si>
    <t>031</t>
  </si>
  <si>
    <t>032</t>
  </si>
  <si>
    <t>033</t>
  </si>
  <si>
    <t>034</t>
  </si>
  <si>
    <t>Evaluadores - Conferencistas</t>
  </si>
  <si>
    <t>2.1.2.02.02.009</t>
  </si>
  <si>
    <t>035</t>
  </si>
  <si>
    <t>036</t>
  </si>
  <si>
    <t>037</t>
  </si>
  <si>
    <t>038</t>
  </si>
  <si>
    <t>039</t>
  </si>
  <si>
    <t>040</t>
  </si>
  <si>
    <t>Garantizar el pago de honorarios para conferencistas y evaluadores requeridos por las diferentes Facultades a traves de los programas academicos y demás Grupos de Trabajo, en el marco de las  actividades previstas por la Vicerrectoria Académica</t>
  </si>
  <si>
    <t>041</t>
  </si>
  <si>
    <t>042</t>
  </si>
  <si>
    <t>043</t>
  </si>
  <si>
    <t>044</t>
  </si>
  <si>
    <t>Amparar la invitación de pares evaluadores externos requeridos para valorar la productividad académica susceptible de puntos salariales y ascensos de categoría de los docentes de planta de la Universidad Pedagógica Nacional</t>
  </si>
  <si>
    <t>045</t>
  </si>
  <si>
    <t>CINNDET</t>
  </si>
  <si>
    <t>047</t>
  </si>
  <si>
    <t>048</t>
  </si>
  <si>
    <t>049</t>
  </si>
  <si>
    <t>051</t>
  </si>
  <si>
    <t xml:space="preserve">Prestar servicios de diseño gráfico para la producción editorial de la Universidad Pedagógica Nacional. </t>
  </si>
  <si>
    <t>052</t>
  </si>
  <si>
    <t>053</t>
  </si>
  <si>
    <t xml:space="preserve">Prestar servicios profesionales para apoyar al Grupo Interno de Trabajo Editorial en la gestión de la comunicación, la digitalización, la actualización de plataformas y perfiles digitales, y en la implementación de estrategias de mercadeo y marketing para optimizar la circulación y difusión de las publicaciones. </t>
  </si>
  <si>
    <t>054</t>
  </si>
  <si>
    <t>055</t>
  </si>
  <si>
    <t>Prestar servicios para el desarrollo de las actividades del Grupo Interno de Trabajo Editorial en la circulación y distribución de la producción editorial de la Universidad Pedagógica Nacional. </t>
  </si>
  <si>
    <t xml:space="preserve">IGUAL </t>
  </si>
  <si>
    <t>056</t>
  </si>
  <si>
    <t>057</t>
  </si>
  <si>
    <t>058</t>
  </si>
  <si>
    <t>059</t>
  </si>
  <si>
    <t>Grupo Interno de Trabajo de Infraestructura Física</t>
  </si>
  <si>
    <t>060</t>
  </si>
  <si>
    <t>061</t>
  </si>
  <si>
    <t>062</t>
  </si>
  <si>
    <t>063</t>
  </si>
  <si>
    <t>064</t>
  </si>
  <si>
    <t>065</t>
  </si>
  <si>
    <t>066</t>
  </si>
  <si>
    <t>067</t>
  </si>
  <si>
    <t>068</t>
  </si>
  <si>
    <t>069</t>
  </si>
  <si>
    <t>070</t>
  </si>
  <si>
    <t>Prestar los servicios para garantizar el buen funcionamiento de la piscina y las calderas de Calle 72 de la  Universidad Pedagógica Nacional.</t>
  </si>
  <si>
    <t xml:space="preserve">igual </t>
  </si>
  <si>
    <t>071</t>
  </si>
  <si>
    <t>072</t>
  </si>
  <si>
    <t>073</t>
  </si>
  <si>
    <t>Prestar los servicios profesionales para administrar los servidores de bases de datos, Mysql, Postgres de  producción y desarrollo, soportar a los servidores virtuales y físicos del centro de cómputo que contienen la  información del sistema integrado de información institucional, implementar protocolos de seguridad en los  servidores de la Universidad, proporcionar e implementar herramientas basadas en software libre para  administrar información de la Universidad Pedagógica Nacional</t>
  </si>
  <si>
    <t>074</t>
  </si>
  <si>
    <t>Prestar los servicios profesionales para Administrar, afinar, instalar y actualizar software de bases de datos que están conectados con los sistemas de información utilizados por la Universidad Pedagógica Nacional, en  los diferentes entornos (producción, desarrollo y pruebas), conservando la integridad, disponibilidad y  confiabilidad de los datos.</t>
  </si>
  <si>
    <t>075</t>
  </si>
  <si>
    <t>Prestar los servicios profesionales para administrar, soportar y garantizar la disponibilidad de la plataforma de  servidores físicos y virtuales, incluyendo la infraestructura web de la Universidad Pedagógica Nacional.</t>
  </si>
  <si>
    <t>076</t>
  </si>
  <si>
    <t>Servicios Técnicos</t>
  </si>
  <si>
    <t>077</t>
  </si>
  <si>
    <t>Prestar los servicios profesionales para administrar el Centro de Computo de la Universidad Pedagógica Nacional, garantizando que todos sus componentes se mantengan en óptimas condiciones de funcionamiento  y uso como respaldo permanente, sin interrupción de los servicios informáticos prestados a la comunidad  universitaria que utilizan la infraestructura tecnológica en su conjunto</t>
  </si>
  <si>
    <t>078</t>
  </si>
  <si>
    <t>079</t>
  </si>
  <si>
    <t>080</t>
  </si>
  <si>
    <t>Prestar servicios profesionales para la administración y soporte de las bases de datos SQL Server de los  desarrollos realizados en la Universidad, incluyendo el nuevo software académico CLASS</t>
  </si>
  <si>
    <t>081</t>
  </si>
  <si>
    <t>082</t>
  </si>
  <si>
    <t xml:space="preserve">DESPACHO </t>
  </si>
  <si>
    <t>083</t>
  </si>
  <si>
    <t>GÉNERO</t>
  </si>
  <si>
    <t>084</t>
  </si>
  <si>
    <t>RESTAURANTE</t>
  </si>
  <si>
    <t>085</t>
  </si>
  <si>
    <t>DEPORTE</t>
  </si>
  <si>
    <t>Entrenador</t>
  </si>
  <si>
    <t>Servicios profesionales</t>
  </si>
  <si>
    <t>Planificar y realizar los entrenamientos de baloncesto femenino a los equipos representativos de la Universidad Pedagógica Nacional, apoyar la organización del torneo SUE-DC y hacer acompañamiento  constante a los deportistas en los diferentes eventos y torneos en los que participan</t>
  </si>
  <si>
    <t>086</t>
  </si>
  <si>
    <t>087</t>
  </si>
  <si>
    <t>088</t>
  </si>
  <si>
    <t>Planificar y realizar los entrenamientos de futbol masculino de la Universidad Pedagógica Nacional, a través  de la irradiación cognitiva, la gamificación y hacer acompañamiento constante a los deportistas.</t>
  </si>
  <si>
    <t>089</t>
  </si>
  <si>
    <t>090</t>
  </si>
  <si>
    <t>091</t>
  </si>
  <si>
    <t>095</t>
  </si>
  <si>
    <t>ARTE Y CULTURA</t>
  </si>
  <si>
    <t>Tallerista</t>
  </si>
  <si>
    <t>096</t>
  </si>
  <si>
    <t>MÚSICA Y DANZA</t>
  </si>
  <si>
    <t>097</t>
  </si>
  <si>
    <t>098</t>
  </si>
  <si>
    <t>099</t>
  </si>
  <si>
    <t>100</t>
  </si>
  <si>
    <t>101</t>
  </si>
  <si>
    <t>FACULTAD</t>
  </si>
  <si>
    <t>102</t>
  </si>
  <si>
    <t>103</t>
  </si>
  <si>
    <t>Prestar servicios para la realización de actividades de planeación, cuidado, inventario y proyección  de siembra, cultivos, banco de semillas, compostaje, lombricultivo, herramientas y mantenimiento de  manera sustentable de los mismos</t>
  </si>
  <si>
    <t>104</t>
  </si>
  <si>
    <t>Prestar sus servicios como salvavidas para garantizar la seguridad para los usuarios de la  piscina, durante la jornada de la tarde</t>
  </si>
  <si>
    <t>105</t>
  </si>
  <si>
    <t>Prestar sus servicios como salvavidas para garantizar la seguridad para los usuarios de la  piscina, durante la jornada de la mañana</t>
  </si>
  <si>
    <t>106</t>
  </si>
  <si>
    <t>Prestar sus servicios personales para garantizar la atención en el servicio del gimnasio de la  calle 72, con apoyo de las Tics y/o presencialmente cuando se requiera, en la jornada de la  mañana para los estudiantes y funcionarios</t>
  </si>
  <si>
    <t>108</t>
  </si>
  <si>
    <t>DEPARTAMENTO DE PSICOPEDAGOGÍA</t>
  </si>
  <si>
    <t>Intérpretes - Traductores - Mediadores</t>
  </si>
  <si>
    <t>109</t>
  </si>
  <si>
    <t>110</t>
  </si>
  <si>
    <t>DEPARTAMENTO DE QUÍMICA</t>
  </si>
  <si>
    <t>112</t>
  </si>
  <si>
    <t>113</t>
  </si>
  <si>
    <t>114</t>
  </si>
  <si>
    <t>115</t>
  </si>
  <si>
    <t xml:space="preserve">GASTOS DE FUNCIONAMIENTO </t>
  </si>
  <si>
    <t xml:space="preserve">CPS </t>
  </si>
  <si>
    <t>Prestar los servicios profesionales de apoyo a la gestión en la dependencia de la rectoría de la Universidad Pedagógica Nacional para fortalecer la implementación del Plan de Desarrollo Institucional y el plan rectoral.</t>
  </si>
  <si>
    <t>Prestar servicios para orientar el taller de danza folclórica Colombiana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</si>
  <si>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VINCULACIÓN</t>
  </si>
  <si>
    <t>NIVEL</t>
  </si>
  <si>
    <t>CEPAZ</t>
  </si>
  <si>
    <t>009</t>
  </si>
  <si>
    <t>Auditoría</t>
  </si>
  <si>
    <t xml:space="preserve">IGUAL CAMBIO OBJETO </t>
  </si>
  <si>
    <t>revisar Infraestructura</t>
  </si>
  <si>
    <t xml:space="preserve">Servicios académicos </t>
  </si>
  <si>
    <t>NUEVO</t>
  </si>
  <si>
    <t>Prestar servicios profesionales especializados para atender los litigios y la defensa jurídica de la UPN ante la jurisdicción contencioso - administrativa, así como atender la representación legal ante los entes administrativos y los organismos de control, de procesos a favor o en contra de la Universidad y emitir conceptos jurídicos y disciplinarios en el trámite de las actividades académicas y administrativas.</t>
  </si>
  <si>
    <t>Prestar servicios profesionales a la Oficina Jurídica para acompañamiento, asesoría y revisión de actos administrativos y otros asuntos legales, resolviendo las necesidades jurídicas de las dependencias adscritas a la Vicerrectoría Académica.</t>
  </si>
  <si>
    <t>Prestar servicios profesionales especializados para atender los litigios y la defensa jurídica de la UPN ante la jurisdicción ordinaria, contencioso administrativa y otras, así como atender la representación legal ante los entes administrativos y los organismos de control, de procesos a favor o en contra de la Universidad y emitir conceptos jurídicos en desarrollo a la autonomía universitaria.</t>
  </si>
  <si>
    <t>21.10.01</t>
  </si>
  <si>
    <t>nuevo</t>
  </si>
  <si>
    <t xml:space="preserve">Prestar los servicios profesionales especializados para el desarrollo, ejecución y seguimiento de los trámites, procedimientos administrativos, proyección de conceptos y apoyo a los temas a cargo relacionados con la participación en comités y mesas de trabajo en los que participa el despacho de la Vicerrectoría Administrativa y Financiera de la Universidad Pedagógica Nacional. </t>
  </si>
  <si>
    <t>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</si>
  <si>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Subdirecciòn de Recursos Educativos_ EMISORA</t>
  </si>
  <si>
    <t xml:space="preserve">Prestar los servicios profesionales para apoyar al Grupo Interno de Trabajo de Infraestructura Física en las acciones para la implementación y seguimiento del Sistema de Gestión Ambiental de la Universidad Pedagógica Nacional </t>
  </si>
  <si>
    <t>116</t>
  </si>
  <si>
    <t xml:space="preserve">SI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</si>
  <si>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t>
  </si>
  <si>
    <t>DESPACHO VAC- Facultad de Educación</t>
  </si>
  <si>
    <t>118</t>
  </si>
  <si>
    <t>Prestar los servicios profesionales para llevar a cabo las actividades de análisis, diseño, desarrollo, soporte y/o mantenimiento de software nuevo o existente dentro del marco de los sistemas de información, haciendo uso  de metodologías de desarrollo y lenguajes de programación acordes con las necesidades de la Universidad Pedagógica Nacional</t>
  </si>
  <si>
    <t>Prestar servicios especializados para las actividades de análisis, diseño, desarrollo, soporte y mantenimiento de software nuevo o existente dentro del marco de los sistemas de información, haciendo uso de metodologías de desarrollo y lenguajes de programación acordes con las necesidades de la Universidad  Pedagógica Nacional.</t>
  </si>
  <si>
    <t xml:space="preserve">Prestar los servicios profesionales para orientar y llevar acabo la implementación de componentes de la Política deGobierno Digital que propendan a la trasformación digital enla Universidad Pedagógica Nacional. </t>
  </si>
  <si>
    <t>Prestar los servicios profesionales para continuar con el desarrollo de la página web de la Universidad Pedagógica Nacional y apoyar labores de programas académicos</t>
  </si>
  <si>
    <t>Prestar servicios profesionales para apoyar a la Subdirección de Bienestar Universitario en la asistencia jurídica en derechos humanos y violencia de género para atender a estudiantes y funcionarios de la UPN</t>
  </si>
  <si>
    <t>Prestar sus servicios personales para garantizar la atención en el servicio del gimnasio de la  calle 72, con apoyo de las Tics y/o presencialmente cuando se requiera, en la jornada de la tarde para los estudiantes y funcionarios</t>
  </si>
  <si>
    <t>Apoyo asistencial en el servicio de fotocopiado para el desarrollo de las actividades administrativas y operativas derivadas de las actividades académicas</t>
  </si>
  <si>
    <t xml:space="preserve">Prestar servicios profesionales para el diseño,  gestión de las piezas comunicativas, recurso gráficos para el desarrollo de los programas en región y elaboración de los documentos institucionales de la VAC en el marco de la estrategia de regionalización, encaminada a la ampliación de cobertura dispuesta en la Universidad Pedagógica Nacional y las demás que se requieran desde el Grupo de Comunicaciones para el desarrollo de las actividades misionales de la Universidad. </t>
  </si>
  <si>
    <t>Prestar servicios técnicos para apoyar los procesos administrativos en el marco de los programas de regionalización de la Universidad Pedagógica Nacional, mediante la ejecución de actividades operativas y de soporte que contribuyan al desarrollo eficiente de las acciones institucionales en el marco del Plan Integral de Cobertura —PIC— según la distribución realizada por la VAC</t>
  </si>
  <si>
    <t xml:space="preserve">UNIVERSIDAD PEDAGÓGICA NACIONAL </t>
  </si>
  <si>
    <t xml:space="preserve">YANETH ROMERO COCA </t>
  </si>
  <si>
    <t xml:space="preserve">Vicerrectora Administrativa y Financiera </t>
  </si>
  <si>
    <t>Fecha firma:</t>
  </si>
  <si>
    <t>https://community.secop.gov.co/Public/App/AnnualPurchasingPlanManagementPublic/Index?currentLanguage=es-CO&amp;Page=login&amp;Country=CO&amp;SkinName=CCE</t>
  </si>
  <si>
    <t xml:space="preserve">SAIDA ANDREA GAITAN RUIZ </t>
  </si>
  <si>
    <t>Jefe (E) Oficina de Desarrollo y Planeación.</t>
  </si>
  <si>
    <t>119</t>
  </si>
  <si>
    <t>Prestar servicios profesionales en el Grupo Interno de Trabajo de Infraestructura Física, adscrito a la Vicerrectoría Administrativa para el apoyo en el diseño, organización y dotación de los espacios físicos  en el marco del Plan de Desarrollo Institucional y de los proyectos del Plan Maestro de Infraestructura Física de la Universidad Pedagógica Nacional</t>
  </si>
  <si>
    <t>Prestar servicios profesionales especializados para  asesorar, apoyar y ejecutar auditorias y/o seguimientos, proyectar los informes legales de carácter contable y  financiero requeridos para el cumplimiento misional de la Oficina de Control Interno y las demás actividades que demande esta Oficina para dar cumplimiento al Plan de Acción.</t>
  </si>
  <si>
    <t>Prestar los servicios para llevar a cabo la organización del archivo del Instituto Pedagógico Nacional, de acuerdo a la normatividad vigente y apoyar actividades institucionales</t>
  </si>
  <si>
    <t>Prestar servicios profesionales para planificar y realizar los entrenamientos de atletismo a los equipos representativos de la UPN, apoyar la organización del torneo SUE-DC y hacer acompañamiento constante a los deportistas en los diferentes eventos y torneos en los que participan.</t>
  </si>
  <si>
    <t>Prestar servicios profesionales para planificar y realizar los entrenamientos de futbol sala másculino a los equipos representativos de la UPN, apoyar la organización del torneo SUE-DC y hacer acompañamiento constante a los deportistas en los diferentes eventos y torneos en los que participan.</t>
  </si>
  <si>
    <t>120</t>
  </si>
  <si>
    <t xml:space="preserve">Prestar servicios profesionales para planificar y realizar los entrenamientos correspondientes al equipo representativo de fútbol femenino de la Universidad pedagógica nacional, a través de la irradiación cognitiva, la gamificación y hacer acompañamiento constante a los deportistas. </t>
  </si>
  <si>
    <t>121</t>
  </si>
  <si>
    <t xml:space="preserve">80111600
 </t>
  </si>
  <si>
    <t>Prestar servicios profesionales para realizar las actividades de diseño,desarrollo, integración y mantenimiento de las diferentes aplicaciones existentes y nuevas requeridas por los usuarios de la Universidad Pedagógica Nacional utilizando metodologías ágiles de desarrollo de proyectos de software</t>
  </si>
  <si>
    <t>Prestar servicios profesionales en ingeniería civil  para las actividades de planeación y ejecución de las intervenciones, adecuaciones y apoyo o supervisión de Infraestructura Física de la Universidad Pedagógica Nacional</t>
  </si>
  <si>
    <t xml:space="preserve"> Prestar servicios profesionales para la planeación y ejecución de las intervenciones de redes de voz y datos de los proyectos de reparación locativa, adecuación y mejoramiento correspondiente a las funciones del Grupo de Infraestructura Física de la Universidad Pedagógica Nacional.</t>
  </si>
  <si>
    <t xml:space="preserve"> Prestar servicios profesionales para la planeación y ejecución de las intervenciones eléctricas de los proyectos de reparación locativa, adecuación y mejoramiento correspondiente a las funciones del Grupo de Infraestructura Física de la Universidad Pedagógica Nacional.</t>
  </si>
  <si>
    <t>Prestar servicios profesionales de arquitectura y diseño como apoyo en las actividades de planeación y ejecución de las intervenciones y adecuaciones de Infraestructura Física de la Universidad Pedagógica Nacional.</t>
  </si>
  <si>
    <t>122</t>
  </si>
  <si>
    <t>123</t>
  </si>
  <si>
    <t>124</t>
  </si>
  <si>
    <t>125</t>
  </si>
  <si>
    <t>Nota1 : Verificar la Información de SECOP II en el archivo Excel o filtrando por entidad en el siguiente enlace:</t>
  </si>
  <si>
    <t>Nota 2: Durante el proceso contractual priman los meses aprobados, por lo cual, las fechas de inicio y fin son el referente
.</t>
  </si>
  <si>
    <t>Nota 3: Los valores de las cuotas serán proporcional al tiempo del servicio mensual</t>
  </si>
  <si>
    <t>Prestar los servicios  de interpretación en Lengua de Señas Colombiana - Castellano, a los estudiantes Sordos matriculados en los distintos programas académicos de la UPN.</t>
  </si>
  <si>
    <t>127</t>
  </si>
  <si>
    <t>128</t>
  </si>
  <si>
    <t>129</t>
  </si>
  <si>
    <t>130</t>
  </si>
  <si>
    <t>131</t>
  </si>
  <si>
    <t>132</t>
  </si>
  <si>
    <t>133</t>
  </si>
  <si>
    <t>134</t>
  </si>
  <si>
    <t>135</t>
  </si>
  <si>
    <t>136</t>
  </si>
  <si>
    <t xml:space="preserve">Servicios tecnicos </t>
  </si>
  <si>
    <t>OFICINA DE RELACIONES INTERINSTITUCIONALES</t>
  </si>
  <si>
    <t>Prestar los servicios profesionales para implementar desarrollos comunicativos para ambientes de aprendizaje mediados por TIC y prestar apoyo en la producción de los diferentes espacios para la innovación, investigación y desarrollo pedagógico y tecnológico del Cinndet como acompañamiento a la ruta institucional de virtualización. </t>
  </si>
  <si>
    <t>002</t>
  </si>
  <si>
    <t>Prestar servicios profesionales para el desarrollo de ambientes de aprendizaje mediados por TIC y apoyar la innovación, investigación y desarrollo en el CINNDET</t>
  </si>
  <si>
    <t>Prestar servicios profesionales para apoyar los procesos administrativos y contractuales, así como participar en la programación, organización y ejecución de actividades administrativas, de servicio y de oferta del CINNDET de la UPN.</t>
  </si>
  <si>
    <t>Prestar servicios profesionales en el diseño de ambientes de aprendizaje, asesorando en el desarrollo pedagógico y promoviendo la innovación educativa y la investigación en el CINNDET</t>
  </si>
  <si>
    <t>Prestar  servicios profesionales para  Planificar y realizar los entrenamientos de Taekwondo a los equipos representativos de la Universidad Pedagógica Nacional, apoyar la organización del torneo SUE-DC y hacer acompañamiento constante a los deportistas en los diferentes eventos y torneos en los que participan.</t>
  </si>
  <si>
    <t>si</t>
  </si>
  <si>
    <t>602 5941894</t>
  </si>
  <si>
    <t>UPK</t>
  </si>
  <si>
    <t>UNICO PAGO</t>
  </si>
  <si>
    <t>Prestar servicios profesionales para apoyar el proceso de autoevaluación institucional, mediante el diseño de instrumentos, análisis de información cuantitativa y cualitativa, consolidación y  sistematización de datos, acompañamiento a unidades académicas y administrativas, y elaboración de productos técnicos; así como, apoyar la estrategia de regionalización mediante la   elaboración de documentos académicos, y demás actividades asociadas al mejoramiento institucional.</t>
  </si>
  <si>
    <t>001</t>
  </si>
  <si>
    <t>Objeto 2026</t>
  </si>
  <si>
    <t xml:space="preserve">CONTROL REVISIÓN </t>
  </si>
  <si>
    <t>Fecha Inicio1 2026</t>
  </si>
  <si>
    <t>Fecha Fin 2026</t>
  </si>
  <si>
    <t>Prestar servicios profesionales universitarios para  asesorar, apoyar y ejecutar auditorias y/o seguimientos incluidos en el Programa de Auditorias y Plan de Trabajo vigencia 2026, así como proyectar los informes internos requeridos para el cumplimiento misional de la Oficina de Control Interno y las demás actividades que demande esta Oficina para dar cumplimiento al plan de acción.</t>
  </si>
  <si>
    <t>ok</t>
  </si>
  <si>
    <t>Prestar servicios profesionales como Comunicador Social o en áreas afines de las ciencias sociales, con el fin de apoyar la gestión de las redes sociales institucionales y el desarrollo de estrategias que incrementen su visibilidad y posicionamiento.</t>
  </si>
  <si>
    <t>OK</t>
  </si>
  <si>
    <t>Prestación de servicios especializados para la formulación del proyecto de arquitectura empresarial de la Universidad Pedagógica Nacional</t>
  </si>
  <si>
    <t>Prestar servicios profesionales de arquitectura para  las actividades de planeación, estructuración y seguimiento de las intervenciones y adecuaciones de Infraestructura Física de la Universidad Pedagógica Nacional</t>
  </si>
  <si>
    <t>Prestar los servicios especializados de asesoría, acompañamiento y seguimiento de todas las actividades relacionadas con la resolución No. 533 de 2015 y sus modificaciones expedidas por la Contaduría General de la Nación y demás Normatividad Contable que se requiera, en la Universidad Pedagógica Nacional.</t>
  </si>
  <si>
    <t>Prestar servicios personales para el apoyo administravo en las dependencias adscritas a la Vicerrectoría Administrativa, relacionadas con gestión documental, la organización de espacios para eventos, instalaciones y apoyo logístico.</t>
  </si>
  <si>
    <t>Prestar servicios profesionales especializados para liderar  acciones encaminadas a la gestión, articulación y sistematización del Sistema Institucional de Gestión de Permanencia, incluyendo acompañamiento a asesores de cohorte, caracterización estudiantil y seguimiento al Sistema de alertas tempranas
 en los territorios y las demás instalaciones de la Universidad.</t>
  </si>
  <si>
    <t>Prestar servicios profesionales para apoyar el sistema institucional de permanencia con sus respectivas acciones, epecialmente el seguimiento a la implementación del Sistema de Alertas Tempranas, intervención grupal para mitigar alertas académicas con el propósito de fortalecer los procesos de ampliación de cobertura, permanencia y graduación oportuna en los territorios y las demás instalaciones de la Universidad.</t>
  </si>
  <si>
    <t>Prestar servicios técnicos para el diseño,  gestión de las piezas comunicativas, recurso gráficos para el desarrollo de los programas en la región, mediante apoyo a las plataformas modle  y  apoyo a elaboración de documentos institucionales de la VAC en el marco de la estrategia de regionalización, encaminada a la ampliación de cobertura dispuesta en la Universidad Pedagógica Nacional y las demás que se le asignen.</t>
  </si>
  <si>
    <t>Prestar servicios de asesoría y asistencia técnica para coordinar acciones encaminadas a la gestión, articulación e interrelacionamiento en la gestión institucional de la oferta académica que realiza la Universidad Pedagógica Nacional en el marco del Convenio Tripartito suscrito con la Escuela Técnica Instituto Técnico Central y el Colegio Mayor de Cundinamarca, así como el acompañamiento a los programas allí ofertados y a los comités interinstitucional y de Convivencia en las 
instalaciones del Multicampus Kennedy</t>
  </si>
  <si>
    <t>Prestar servicios profesionales para llevar a cabo el manejo, gestión y reporte de la información correspondiente a aspirantes, estudiantes y egresados, en los sistemas de información Institucional y aquellos que establezca el Ministerio de Educación Nacional, para los respectivos reportes; así mismo garantizar la atención oportuna de las necesidades institucionales en relación con el funcionamiento de las bases de datos que no se migrarán al nuevo Software académico Class.</t>
  </si>
  <si>
    <t>Prestar servicios técnicos para realizar la revisión y edición académica de los ambientes de aprendizaje que se encuentran en proceso de producción, edición, ejecución y virtualización de la Licenciatura en Educación Básica Primaria, en coordinación con los docentes proponentes de los cursos y los parámetros de la Licenciatura</t>
  </si>
  <si>
    <t>Prestar los servicios profesionales para el manejo de equipos especializados de laboratorio y apoyar actividades en el marco de los servicios de docencia, investigación y extensión del Departamento de Química.</t>
  </si>
  <si>
    <t xml:space="preserve">Pago de honorarios o bonificaciones a expertos nacionales o internacionales para la lectura de proyectos de tesis doctorales dentro del cumplimiento del Plan de Mejoramiento del programa de Doctorado  en Educación semestre 1 </t>
  </si>
  <si>
    <t xml:space="preserve">Pago de honorarios o bonificaciones a expertos nacionales o internacionales para la lectura de proyectos de tesis doctorales dentro del cumplimiento del Plan de Mejoramiento del programa de Doctorado  en Educación semestre 2 </t>
  </si>
  <si>
    <t>Pago de honorarios o bonificaciones a expertos nacionales o internacionales para la lectura de tesis doctorales dentro del cumplimiento del Plan de Mejoramiento del programa de Doctorado en Educación</t>
  </si>
  <si>
    <t>Pago de honorarios o bonificaciones a expertos nacionales o internacionales para la lectura de tesis doctorales dentro del cumplimiento del Plan de Mejoramiento del programa de Doctorado en Educación semestre 1</t>
  </si>
  <si>
    <t>Prestar los servicios profesionales en el Centro de Educación para la Paz, la Memoria y los Derechos Humanos (CEPAZ) para acompañar el seguimiento y monitoreo a la política de derechos humanos de la Universidad, apoyar la atención a los casos de vulneración conforme a lo estipulado en el protocolo institucional de DDHH y contribuir en el diseño y desarrollo de espacios de formación e incidencia política orientados a la articulación pedagógica con los centros carcelarios.</t>
  </si>
  <si>
    <t xml:space="preserve">CENTRO DE EGRESADOS </t>
  </si>
  <si>
    <t xml:space="preserve">Prestar servicios profesionales para el diseño, implementación y sistematización de la evaluación de impacto de los egresados y egresadas en el medio académico, educativo, social e investigativo, en el marco del proceso de acreditación institucional – Factor Egresados, en consonancia con los lineamientos definidos por el Consejo Nacional de Acreditación y en articulación con el Centro de Egresados y Egresadas. </t>
  </si>
  <si>
    <t>Prestar servicios profesionales de apoyo a la Oficina de Desarrollo y Planeación, orientados a contribuir en el fortalecimiento del Modelo Integrado de Planeación y Gestión -MIPG  y en la generación de documentación técnica que sustente los ejes estratégicos del Sistema de Gestión Integral de la Universidad Pedagógica Nacional</t>
  </si>
  <si>
    <t>Prestar servicios especializados de apoyo a la Oficina de Desarrollo y Planeación en la formulación de informes estratégicos y financieros, junto con el diseño de análisis estadísticos, que permitan a la Universidad  Pedagógica Nacional robustecer sus procesos de planeación estratégica, financiera y de gestión de calidad, favoreciendo la mejora en los mecanismos de seguimiento, control y evaluación para una mayor eficiencia en el uso de los recursos.</t>
  </si>
  <si>
    <t>Prestar los servicios de calificación y en especial otorgar la calificación de capacidad de pago en los términos del Decreto 610 de 2002 del Ministerio de Hacienda y Crédito Público o de la Ley 819 de 2003, según sea el caso, utilizando para el efecto la escala y procedimiento de calificación correspondientes..</t>
  </si>
  <si>
    <t xml:space="preserve">Prestar los servicios profesionales de seguimiento a la norma ISO 9001: 2015 del certificado para el Sistema de Gestión de Calidad de la Universidad Pedagógica Nacional, con el fin de verificar el cumplimiento permanente de dicho sistema con los requisitos de la norma y darle cumplimiento al programa de auditoría de cada ciclo de certificación (3) años, según el Reglamento de la Certificación ICONTEC de Sistemas de Gestión (ES-R-SG-001). </t>
  </si>
  <si>
    <t xml:space="preserve">Servicios Academicos </t>
  </si>
  <si>
    <t xml:space="preserve">bolsa </t>
  </si>
  <si>
    <t>Prestar servicios profesionales para elaborar y/o ejecutar proyectos de museografía, museología, expografía, programas museográficos, historia del arte, conservación de bienes
culturales, curaduría o afines en el marco del proyecto de museos, Observatorios y Gestión Cultural.</t>
  </si>
  <si>
    <t>Prestar servicios profesionales para el diseño y desarrollo de investigación, indagación, recopilación y
circulación de procesos de recuperación, disputa y sistematización de archivos de memorias, narrativas y
gestos en el marco del proyecto de observatorios, museos y gestión cultural.</t>
  </si>
  <si>
    <t>PLAN ANUAL DE ADQUISICIONES CONTRATISTAS - 2026</t>
  </si>
  <si>
    <t>Plan Integral de Cobertura 2025</t>
  </si>
  <si>
    <t>DESPACHO VAC-</t>
  </si>
  <si>
    <t>Valor 2026</t>
  </si>
  <si>
    <t>Prestar servicios profesionales de apoyo a la Oficina de Desarrollo y Planeación para el análisis, proyección y planeación de la gestión institucional, orientada al fortalecimiento de la estructura administrativa y al desarrollo de estrategias de planeación del talento humano y de recursos académicos de la Universidad Pedagógica Nacional.</t>
  </si>
  <si>
    <t xml:space="preserve">Prestar los servicios profesionales para apoyar el manejo de programas de edición para el diseño y realización de producciones radiofónicas, así como apoyar la producción, generación, revisión de guiones y contenidos radiofónicos tanto para la parrilla de programación como para las solicitudes de los programas académicos y las actividades  institucionales </t>
  </si>
  <si>
    <t>Prestar los servicios profesionales para realizar actividades de apoyo en las distintas fases del proceso de producción de contenidos radiofónicos al igual que como Master de radio debe organizar y programar los contenidos y franjas de la emisora</t>
  </si>
  <si>
    <t>Prestar los servicios profesionales para generar y administrar contenidos para las redes sociales de la pedagógica radio y el portal web de la emisora. Mantener actualizada la información en los canales digitales</t>
  </si>
  <si>
    <t>Prestar servicios profesionales para diseñar, coordinar la ejecución de la propuesta del Centro de museos, Observatorios y Gestión Cultural desde sus componentes investigativos, culturales y/o artísticos y/o formulación y desarrollo de estrategias y actividades para el fortalecimiento de las artes, la economía naranja, la formación artística e investigativa, y/o la planeación estratégica cultural o temas relacionados</t>
  </si>
  <si>
    <t>Representantes consejos</t>
  </si>
  <si>
    <t>Amparar el pago de honorarios a los miembros dde consejos de la UPN para la Vigencia 2026</t>
  </si>
  <si>
    <t>Prestar sus servicios personales con el fin de garantizar la adecuada atención y acompañamiento en el servicio del gimnasio de Valmaría, dirigido a los estudiantes y funcionarios de la institución, durante el desarrollo de las prácticas y entrenamientos, durante la jornada de la tarde</t>
  </si>
  <si>
    <t>Prestar servicios como delineante arquitectónico en la planeación y ejecución de los proyectos de obra y adecuación del Grupo Interno de Trabajo de Infraestructura Física</t>
  </si>
  <si>
    <t>Prestar servicios profesionales para el desarrollo de las acciones requeridas en la implementación del Plan de Capacitación dirigido a los funcionarios de la Universidad  Pedagógica Nacional.</t>
  </si>
  <si>
    <t>023</t>
  </si>
  <si>
    <t>024</t>
  </si>
  <si>
    <t>025</t>
  </si>
  <si>
    <t>027</t>
  </si>
  <si>
    <t>028</t>
  </si>
  <si>
    <t>029</t>
  </si>
  <si>
    <t>030</t>
  </si>
  <si>
    <t>046</t>
  </si>
  <si>
    <t>050</t>
  </si>
  <si>
    <t>092</t>
  </si>
  <si>
    <t>093</t>
  </si>
  <si>
    <t>094</t>
  </si>
  <si>
    <t>107</t>
  </si>
  <si>
    <t>111</t>
  </si>
  <si>
    <t>117</t>
  </si>
  <si>
    <t>Prestar servicios técnicos para apoyar los procesos administrativos en los municipios donde se realice la apertura de programas, en el marco de la estrategia de regionalización de la Universidad Pedagógica Nacional, mediante la ejecución de actividades operativas y de soporte que contribuyan al desarrollo eficiente de las acciones institucionales previstas en el Plan Integral de Cobertura —PIC—.</t>
  </si>
  <si>
    <t>126</t>
  </si>
  <si>
    <t xml:space="preserve">OTRO </t>
  </si>
  <si>
    <t>137</t>
  </si>
  <si>
    <t>138</t>
  </si>
  <si>
    <t>139</t>
  </si>
  <si>
    <t>140</t>
  </si>
  <si>
    <t>141</t>
  </si>
  <si>
    <t>142</t>
  </si>
  <si>
    <t>143</t>
  </si>
  <si>
    <t>144</t>
  </si>
  <si>
    <t>145</t>
  </si>
  <si>
    <t>146</t>
  </si>
  <si>
    <t>147</t>
  </si>
  <si>
    <t>148</t>
  </si>
  <si>
    <t>149</t>
  </si>
  <si>
    <t>150</t>
  </si>
  <si>
    <t>151</t>
  </si>
  <si>
    <t>152</t>
  </si>
  <si>
    <t>153</t>
  </si>
  <si>
    <t>154</t>
  </si>
  <si>
    <t>155</t>
  </si>
  <si>
    <t>156</t>
  </si>
  <si>
    <t>Museos</t>
  </si>
  <si>
    <t>157</t>
  </si>
  <si>
    <t>158</t>
  </si>
  <si>
    <t>159</t>
  </si>
  <si>
    <t>160</t>
  </si>
  <si>
    <t>Prestar servicios profesionales para apoyar la gestión académica y administrativa de los programas de profesionalización ofertados por la Universidad Pedagógica Nacional en el marco de la estrategia de regionalización, mediante el desarrollo de actividades orientadas a la organización, seguimiento, articulación y soporte operativo de los procesos propios de la dinámica académica en territorio, en articulación con las unidades académicas responsables</t>
  </si>
  <si>
    <t xml:space="preserve">Prestar los servicios profesionales especializados para apoyar en la gestión precontractual, contractual, pos contractual y administrativa requerida en el desarrollo de las funciones y responsabilidades del Grupo Interno de Trabajo de Infraestructura Física </t>
  </si>
  <si>
    <t>Prestar servicios profesionales para apoyar los procesos caracterización de los estudiantes de la UPN y acompañar los procesos de inclusión de grupos poblacionales y politicas diferenciales desde la misionalidad de la Subdirección de Bienestar Universitario.</t>
  </si>
  <si>
    <t>Prestar servicios profesionales de nutrición para los servicios de alimentación de la Universidad Pedagógica Nacional y el Instituto Pedagógico Nacional, para apoyar la planeación, supervisión y control de los menús (restaurantes y cafeterias), garantizando el cumplimiento de la normatividad vigente y las políticas institucionales de bienestar.</t>
  </si>
  <si>
    <t>Prestar servicios para orientar el semillero y Grupo de Representación Institucional de teatro circo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</si>
  <si>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Banda de rock de la Universidad Pedagógica Nacional, para la comunidad universitaria. Así como prestar apoyo a las actividades programadas por el programa de cultura en el marco del plan anual de actividades de la SBU.</t>
  </si>
  <si>
    <t>Prestar servicios para orientar el semillero y Grupo de Representación Institucional de Pop dance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</si>
  <si>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Hip hop y dancehall de la Universidad Pedagógica Nacional, para la comunidad universitaria. Así como prestar apoyo a las actividades programadas por el programa de cultura en el marco del plan anual de actividades de la SBU. Nacional. Así como  prestar apoyo a las actividades programadas por el programa de cultura en el marco del plan anual de 
actividades de la SBU.</t>
  </si>
  <si>
    <t>Prestar servicios para orientar el semillero y Grupo de Representación Institucional de Capoeira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</si>
  <si>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para orientar el semillero y Grupo de Representación Institucional de Salsa y bachata de la Universidad Pedagógica Nacional, para la comunidad universitaria. Así como prestar apoyo a las actividades programadas por el programa de cultura en el marco del plan anual de actividades de la SBU. Así como prestar apoyo a las  actividades programadas por el programa de cultura en el marco del plan anual de actividades de la SBU.</t>
  </si>
  <si>
    <t>Prestar  servicios profesionales y de apoyo administrativo para el desarrollo de acciones recreo deportivas, lideradas por los programas de cultura y deporte de la Subdirección de Bienestar Universitario</t>
  </si>
  <si>
    <t>Impacto2</t>
  </si>
  <si>
    <t>21.20.01</t>
  </si>
  <si>
    <t>21.10.23</t>
  </si>
  <si>
    <t>Prestar los servicios técnicos para realizar el diagnóstico integral de archivos de la Universidad y el apoyo administrativo, logístico y de acompañamiento en los procesos  archivísticos de organización, identificación, traslado y eliminación de expedientes, en los archivos de gestión, central y/o histórico, según sea el caso</t>
  </si>
  <si>
    <t>Prestar los servicios técnicos para realizar el apoyo administrativo, logístico y de acompañamiento en los procesos  archivísticos de organización, identificación, traslado y eliminación de expedientes, en los archivos de gestión, central y/o histórico, según sea el caso.</t>
  </si>
  <si>
    <t>Prestar los servicios profesionales para elaborar y/o actualizar instrumentos archivísticos como: Diagnóstico Integral de Archivos, Tablas de Retención Documental TRD, Programa de Gestión Documental – PGD y Tablas de Control de Acceso, así como la respectiva convalidación ante el Archivo General de la Nación – AGN, según sea el caso.</t>
  </si>
  <si>
    <t>Prestar servicios profesionales especializados para ejecutar, apoyar y asesorar las auditorias y conocimientos en temas administrativos, seguimientos, evaluaciones y control, con el propósito de ejecutar y apoyar las actividades contempladas, aprobadas en el Programa de Auditorías y Plan de Trabajo para la Vigencia 2026, de la UPN..</t>
  </si>
  <si>
    <t xml:space="preserve">Prestar servicios profesionales para el desarrollo de las actividades del Grupo Interno de Trabajo Editorial para la edición y publicación de revistas y documentos institucionales  de la Universidad Pedagógica Nacional. </t>
  </si>
  <si>
    <t xml:space="preserve">Prestar servicios profesionales para el desarrollo de las actividades del Grupo Interno de Trabajo Editorial para la edición y publicación de revistas de la Universidad Pedagógica Nacional. </t>
  </si>
  <si>
    <t xml:space="preserve">Prestar servicios profesionales para el desarrollo de las actividades del Grupo Interno de Trabajo Editorial en la corrección de estilo de los libros y documentos institucionales  de la Universidad Pedagógica Nacional.  </t>
  </si>
  <si>
    <t xml:space="preserve">Prestar servicios profesionales para la edición de libros de la Universidad Pedagógica Nacional. </t>
  </si>
  <si>
    <t xml:space="preserve">Prestar servicios profesionales para apoyar el sistema institucional de permanencia  en el contexto de la regionalización las actividades generales de la Universidad Pedagógica Nacional, mediante la sistematización, articulación, organización y seguimiento de la información relacionada con los servicios de apoyo académico del Sistema Institucional de Gestión de la Permanencia incluido el apoyo a los(as) asesores de cohorte  con el propósito de fortalecer los procesos de ampliación de cobertura, permanencia y graduación oportuna en los territorios y las demás instalaciones de la Universidad. 
</t>
  </si>
  <si>
    <t>Prestar servicios profesionales especializados en la Oficina de Relaciones Interinstitucionales y apoyo al despacho de la rectoría de la UPN para asesorar y acompañar al rector en la asesoría, el diseño y la planeación de procesos de proyección social e internacionalización en el marco de la proyección del nuevo Plan de Desarrollo Institucional. </t>
  </si>
  <si>
    <t xml:space="preserve">OFICINA DE  PLANEACIÓN </t>
  </si>
  <si>
    <t xml:space="preserve">DESPACHO VAC- Facultad de Artes </t>
  </si>
  <si>
    <t>DIRECCIÓN DE ADMISIONES Y REGISTRO</t>
  </si>
  <si>
    <t xml:space="preserve">VICERRECTORÍA DE INVESTIGACIÓN, EXTENSIÓN Y PROYECCIÓN </t>
  </si>
  <si>
    <t xml:space="preserve">DIRECCION DE INVESTIGACIÓN </t>
  </si>
  <si>
    <t xml:space="preserve">DIRECCIÓN DE CONTRATACIÓN </t>
  </si>
  <si>
    <t xml:space="preserve">DIRECCIÓN DE TECNOLOGÍAS DE LA INFORMACIÓN  </t>
  </si>
  <si>
    <t>DIRECCIÓN DE TECNOLOGÍAS DE LA INFORMACIÓN</t>
  </si>
  <si>
    <t>DIRECCIÓN DE TALENTO HUMANO</t>
  </si>
  <si>
    <t>DIRECCIÓN DE SERVICIOS GENERALES</t>
  </si>
  <si>
    <t>DIRECCIÓN FINANCIERA</t>
  </si>
  <si>
    <t xml:space="preserve">SUBDIRECCIÓN DE ASESORIAS Y EXTENSIÓN </t>
  </si>
  <si>
    <t>Prestar servicios profesionales en la Subdirección de Asesorías y Extensión para  apoyar la operación de los procesos de contratación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de acuerdo con la misionalidad de la UPN</t>
  </si>
  <si>
    <t>DIRECCIÓN 'FINANCIERA</t>
  </si>
  <si>
    <t xml:space="preserve">FORMULACION Y SEGUIMENTO </t>
  </si>
  <si>
    <t>Prestar servicios profesionales de abogado para apoyar la gestión de liquidación de contratos de la Vicerrectoría de Gestión Universitaria у de las Subdirecciones adscritas a la misma, mediante el acompañamiento en los procesos de solicitud y recepción de informes, así como en los trámites de liquidación de contratos de prestación de servicios y demás gestiones relacionadas, en el marco de las funciones y necesidades institucionales de la Universidad Pedagógica Nacional.</t>
  </si>
  <si>
    <t xml:space="preserve">Prestar servicios profesionales en la Subdirección de Asesorías y Extensión para  apoyar la operación de los procesos liquidación  relacionados con los proyectos o convenos de la Dirección.  </t>
  </si>
  <si>
    <t>LIDER OPERATIVO</t>
  </si>
  <si>
    <t>LIDER DE SEGUIMEINTO</t>
  </si>
  <si>
    <t>DIRECCIÓN DE CONTRATACION UNIVERSIDAD PEDAGOGICA NACIONAL</t>
  </si>
  <si>
    <t>Prestar servicios profesionales para apoyar a la Oficina de Planeación en las acciones relacionadas con la gestión de la calidad y la aplicación transitoria del Modelo Integrado de Planeación y Gestión -MIPG, garantizando su coherencia con el Sistema de Gestión Integral de la Universidad Pedagógica Nacional</t>
  </si>
  <si>
    <t>Prestar servicios profesionales en la Oficina de Planeación para apoyar el fortalecimiento del Sistema de Gestión Integral de la Universidad, promoviendo su adecuada implementación en concordancia con los planes estratégicos definidos a nivel institucional</t>
  </si>
  <si>
    <t>Prestar servicios profesionales para apoyar en el proceso de implementación, puesta en marcha y salida a producción del nuevo Software Académico Class, para la Dirección de Admisiones y Registro, considerando la transición y paralelo con los sistemas antiguos en los procesos y sus usuarios.</t>
  </si>
  <si>
    <t>Prestar los servicios profesionales para el desarrollo y ejecución de los trámites y procedimientos administrativos y financieros, así como apoyar la actualización documental del Sistema Integrado de Gestión, la consolidación y reporte de los planes de acción y de mejoramiento relacionados con el Dirección Financiera de la Universidad Pedagógica Nacional.</t>
  </si>
  <si>
    <t xml:space="preserve">Prestar los servicios profesionales especializados para asesorar a la alta dirección de la Universidad Pedagógica Nacional y al Grupo de Infraestructura Física en cuanto a la formulación, seguimiento, asesoría y apoyo a los proyectos y contratos para el desarrollo de la Infraestructura Física de la UPN, conforme al eje “Casa Digna” del Plan de Desarrollo Institucional.
</t>
  </si>
  <si>
    <t>Prestar los servicios profesionales para realizar acompañamiento operativo de tipo jurídico - legal y contractual, dentro de los procesos y procedimientos que desarrolla la Dirección Contratación de la Vicerrectoría Administrativa y Financiera.</t>
  </si>
  <si>
    <t>Planificar y realizar los entrenamientos de tenis de mesa a los equipos representativos de la Universidad  Pedagógica Nacional, apoyar la organización del torneo SUE-DC y hacer acompañamiento constante a los deportistas en los diferentes eventos y torneos en los que participan.</t>
  </si>
  <si>
    <t>Planificar y realizar los entrenamientos de levantamiento de pesas a los equipos representativos de la Universidad Pedagógica Nacional, apoyar la organización del torneo SUE-DC y hacer acompañamiento  constante a los deportistas en los diferentes eventos y torneos en los que participan.</t>
  </si>
  <si>
    <t>Planificar y realizar los entrenamientos de voleibol femenino y masculino a los equipos representativos de la  Universidad Pedagógica Nacional, apoyar la organización del torneo SUE-DC y hacer acompañamiento  constante a los deportistas en los diferentes eventos y torneos en los que participan.</t>
  </si>
  <si>
    <t xml:space="preserve"> Prestar sus servicios personales para garantizar la atención en el servicio del gimnasio en  Valmaria para los estudiantes y funcionarios de la institución durante las prácticas y entrenamientos.</t>
  </si>
  <si>
    <t>Planificar y realizar los entrenamientos de tenis de campo a los equipos representativos de la Universidad  Pedagógica Nacional, apoyar la organización del torneo SUE-DC y hacer acompañamiento constante a los deportistas en los diferentes eventos y torneos en los que participan.</t>
  </si>
  <si>
    <t>Prestar servicios para orientar el taller de percusión folclórica y tamboras para estudiantes y funcionarios y los  de profundización para el grupo representativo institucional de la Universidad Pedagógica Nacional. Así como  prestar apoyo a las actividades programadas por el programa de cultura en el marco del plan anual de  actividades de la SBU.</t>
  </si>
  <si>
    <t xml:space="preserve">Prestar servicios asistenciales para el desarrollo de las actividades de la Dirección de Investigación </t>
  </si>
  <si>
    <t xml:space="preserve">Prestar servicios profesionales a la Dirección del Talento Humano, orientados al fortalecimiento del desarrollo del talento humano, mediante la conceptualización y análisis de asuntos relacionados con la gestión integral del personal administrativo y docente de la Universidad Pedagógica Nacional. Así mismo realizar la consolidación y sistematización exhaustiva de la información correspondiente, incluyendo la asistencia y participación como representante institucional en las negociaciones sindicales </t>
  </si>
  <si>
    <t>Planificar y realizar los entrenamientos de karate a los equipos representativos de la Universidad Pedagógica  Nacional, apoyar la organización del torneo SUE-DC y hacer acompañamiento constante a los deportistas en  los diferentes eventos y torneos en los que participan.</t>
  </si>
  <si>
    <t>Prestar servicios especializadosl a la Oficina de Planeación en los procesos de formulación, monitoreo y cierre de proyectos de la Universidad Pedagógica Nacional, que permitan consolidar la gestión administrativa y asegurar el cumplimiento de la ejecución presupuestal de los recursos de inversión de la UPN.</t>
  </si>
  <si>
    <t>Prestar servicios profesionales especializados en la Dirección del Talento Humano y apoyo  al despacho de la rectoría de la UPN en asuntos relacionados con la implementación de las prioridades institucionales y la toma de decisiones estratégicas para la mejora académica, la investigación y la innovación.</t>
  </si>
  <si>
    <t xml:space="preserve">Prestar servicios profesionales de apoyo y asistencia en la Oficina de Planeación en la estructuración y ejecución de procesos de planeación financiera, relacionados con la formulación de proyecciones presupuestales y financieras que contribuyan a la toma de decisiones institucionales y al fortalecimiento de la gestión administrativa </t>
  </si>
  <si>
    <t>Prestar apoyo profesional a la Oficina de Planeación orientado al fortalecimiento del Sistema de Gestión Integral de la Universidad, a través de la asistencia técnica en la actualización documental, la consolidación de herramientas de gestión y mejoramiento de los procesos de monitoreo y evaluación, en el marco del Plan de Acción de la dependencia.</t>
  </si>
  <si>
    <t xml:space="preserve">Prestar servicios especializados a la Oficina de Planeación para la construcción de informes, estudios prospectivos y documentos estratégicos que garanticen la articulación con el Plan de Desarrollo Institucional y demás instrumentos de planeación vigentes. </t>
  </si>
  <si>
    <t>Planificar y realizar los entrenamientos de futbol sala femenino a los equipos representativos de la Universidad Pedagógica Nacional, apoyar la organización del torneo SUE-DC y hacer acompañamiento constante a los deportistas en los diferentes eventos y torneos en los que participan.</t>
  </si>
  <si>
    <t>Planificar y realizar los entrenamientos de natación a los equipos representativos de la Universidad  Pedagógica Nacional, apoyar la organización del torneo SUE-DC y hacer acompañamiento constante a los  deportistas en los diferentes eventos y torneos en los que participan</t>
  </si>
  <si>
    <t>Prestar servicios profesionales para diseñar y desarrollar procesos de investigación, generación, análisis y reporte de información cualitativa y cuantitativa en educación, así como manejo de herramientas de visualización, análisis, estadística y modelado de datos, de aprendizaje automático y análisis predictivo y su relación con la comunicación de estas y la formulación
de política pública educativa en el marco de proyecto de museos, Observatorios y Gestión Cultural</t>
  </si>
  <si>
    <t>Prestar servicios profesionales para apoyar el desarrollo, gestión y consolidación del Observatorio de la Universidad Pedagógica Nacional, mediante la recolección, análisis, sistematización y difusión de información relevante para la toma de decisiones institucionales, contribuyendo al diseño y seguimiento de indicadores, la elaboración de reportes y la generación de propuestas orientadas al fortalecimiento de los procesos académicos, administrativos y de regionalización en el marco de los objetivos estratégicos de la institución</t>
  </si>
  <si>
    <t xml:space="preserve">total </t>
  </si>
  <si>
    <t xml:space="preserve">pedir cambio </t>
  </si>
  <si>
    <t>eliminar por debajo del SMLMV</t>
  </si>
  <si>
    <t>Prestar servicios profesionales en el área de contabilidad para apoyar la gestión contable, financiera y presupuestal de la Vicerrectoría de Investigación, Extensión y Proyección, así como de las dependencias que se encuentran adscritas a la misma, realizando actividades de acompañamiento en los procesos de planeación, ejecución, seguimiento y control financiero, en el marco de las funciones y necesidades institucionales de la Universidad Pedagógica Nacional en apoyo a la Dirección Financiera.</t>
  </si>
  <si>
    <t>CON-166</t>
  </si>
  <si>
    <t>CON-167</t>
  </si>
  <si>
    <t>CON-168</t>
  </si>
  <si>
    <t>CON-169</t>
  </si>
  <si>
    <t>CON-170</t>
  </si>
  <si>
    <t>CON-171</t>
  </si>
  <si>
    <t>CON-172</t>
  </si>
  <si>
    <t>CON-173</t>
  </si>
  <si>
    <t>CON-174</t>
  </si>
  <si>
    <t>CON-175</t>
  </si>
  <si>
    <t>CON-176</t>
  </si>
  <si>
    <t>CON-177</t>
  </si>
  <si>
    <t>Prestar servicios profesionales especializados de asesoría en la ORI de la UPN en asuntos relacionados con la acogida de población estudiantil internacional y refugiada.</t>
  </si>
  <si>
    <t xml:space="preserve"> ASESORIAS Y EXTENSIÓN </t>
  </si>
  <si>
    <t>Prestar servicios profesionales  con enfoque jurídico y administrativo para el apoyo y elaboración de los documentos, actos administrativos y minutas de las etapas precontractual, contractual, de ejecución y postcontractual de los procesos, proyectos y programas de la Dirección de Asesorías y Extensión de conformidad con la misionalidad de la UPN</t>
  </si>
  <si>
    <t xml:space="preserve">Prestar servicios profesionales en la Dirección de Asesorias y  Extensión para coordinar de forma general la operación y los procesos de gestión y articulación del conjunto de las tareas administrativas, formulación y seguimiento de proyectos, apoyando el cumplimiento de las metas, de acuerdo con la misionalidad de la UPN. </t>
  </si>
  <si>
    <t>Prestar servicios profesionales en la Dirección de Asesorías y Extensión para liderar y participar en el equipo de formulación y seguimiento de proyectos de asesorías y extensión con entidades nacionales y territoriales, de acuerdo con la misionalidad de la UPN.</t>
  </si>
  <si>
    <t>Prestar servicios profesionales en la Dirección de Asesorías y Extensión para la formulación y el seguimiento de proyectos de asesorías y extensión con entidades nacionales y territoriales, de acuerdo con la misionalidad de la UPN</t>
  </si>
  <si>
    <t xml:space="preserve">Prestar servicios profesionales en la Dirección de Asesorías y Extensión para la formulación y el seguimiento de proyectos de asesorías y extensión con entidades nacionales y territoriales, de acuerdo con la misionalidad de la UPN. </t>
  </si>
  <si>
    <t>Prestar servicios profesionales y administrativos  en la Dirección de Asesorías y Extensión para apoyar al equipo financiero en las etapas de constitución, ejecución y cierre de proyectos de asesorías y extensión con entidades nacionales y territoriales, de acuerdo con la misionalidad de la UPN.</t>
  </si>
  <si>
    <t>Prestar servicios técnicos para apoyar actividades operativas y administrativas de los procesos de la Dirección de Asesorías y Extensión, relacionadas con la ejecución de los proyectos y convenios implementados por la Dirección..</t>
  </si>
  <si>
    <t>Prestar servicios profesionales en la Dirección de Asesorías y Extensión para  apoyar la operación de los procesos de contratación y liquidación de la Vicerrectoría de Investigacion, Extension y Proyeccion Social , mediante el acompañamiento en las actividades necesarias para la liquidación, liberaciones, elaboación de actas y demás</t>
  </si>
  <si>
    <t>VICERRECTORÍA DE INVESTIGACIÓN, EXTENSIÓN Y PROYECCIÓN SOCIAL</t>
  </si>
  <si>
    <t>CON-178</t>
  </si>
  <si>
    <t>CON-179</t>
  </si>
  <si>
    <t>CON-180</t>
  </si>
  <si>
    <t>CON-181</t>
  </si>
  <si>
    <t>CON-182</t>
  </si>
  <si>
    <t xml:space="preserve">Prestar servicios profesionales de apoyo financiero para acompañar, analizar y realizar el seguimiento integral a la ejecución financiera de la Dirección de Asesorías y Extensión y de los proyectos y /o convenios suscritos por la Universidad Pedagógica Nacional. </t>
  </si>
  <si>
    <t>CON-183</t>
  </si>
  <si>
    <t>Prestar servicios de apoyo a los procesos administrativos y ejecución financiera de los SARES de la Dirección de Asesorías y Extensión, garantizando la correcta gestión de la información, la trazabilidad de los proyectos, el cumplimiento de los procedimientos institucionales y la atención oportuna de los requerimientos internos y externos.</t>
  </si>
  <si>
    <t xml:space="preserve">	
Prestar servicios profesionales especializados para analizar, documentar y proponer desde una perspectiva académica los retos en salud mental, cuidado de las emociones y riesgos que generan estas problemáticas a la gestión de la permanencia estudiantil desde una perspectiva preventiva y de políticas institucionales de cuidado que fortalezcan los procesos formativos en la relación maestro/estudiante.</t>
  </si>
  <si>
    <t xml:space="preserve">	
Prestar servicios de asistencia técnica administrativa y financiera  para apoyar la gestión contable, financiera, tesoral , presupuestal  y documental de la Vicerrectoría de Investigación, Extensión y Proyección, así como de las dependencias adscritas a la misma, realizando actividades de apoyo en los procesos de planeación, ejecución, seguimiento y control financiero y documental, en el marco de las funciones y necesidades institucionales de la Universidad Pedagógica Nacional en apoyo a la Dirección Financiera.</t>
  </si>
  <si>
    <t>Amparar la Adición del Contrato No. 002 de 2026 cuyo objeto es "Prestar los servicios profesionales especializados para realizar verificación, acompañamiento y emisión de conceptos técnicos, operativos y de tipo jurídico - legal y contractual a los procesos realizados en el despacho de la Vicerrectoría Administrativa y Financiera, así como los de las dependencias adscritas a la misma, pertenecientes a la Universidad Pedagógica Nacional"</t>
  </si>
  <si>
    <t>tallerista</t>
  </si>
  <si>
    <t>Prestar servicios profesionales para el diseño, desarrollo y ejecución de procesos de formación, creación y gestión cultural, dirigidos a la comunidad de la Universidad Pedagógica Nacional, en articulación con Bienestar Universitario, mediante la realización de cuatro (4) talleres.</t>
  </si>
  <si>
    <t>Contratación pública</t>
  </si>
  <si>
    <t>marzo</t>
  </si>
  <si>
    <t>Nota 4: El cupo creado fue aprobado en sesión del Comité Directivo en Materia Presupuestal del 24 de marzo de 2025, como un cargo transitorio para atender el Plan de Auditorías de la UPN.</t>
  </si>
  <si>
    <t>abril</t>
  </si>
  <si>
    <t>Fecha firma:  13/04/2026</t>
  </si>
  <si>
    <t>VERSIÓN 07</t>
  </si>
  <si>
    <t>Prestar los servicios profesionales especializados para apoyar a la Oficina de Control Interno en el acompañamiento y ejecución de la auditoría al proceso de Gestión de Sistemas de la Información de la Universidad Pedagógica Nacional, conforme al Programa de Auditoría aprobado por el Comité de Coordinación de Control Interno para la vigencia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</si>
</sst>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
    <numFmt numFmtId="165" formatCode="_-&quot;$&quot;\ * #,##0_-;\-&quot;$&quot;\ * #,##0_-;_-&quot;$&quot;\ * &quot;-&quot;??_-;_-@_-"/>
    <numFmt numFmtId="166" formatCode="d/mmm/yyyy"/>
    <numFmt numFmtId="167" formatCode="mmmm"/>
    <numFmt numFmtId="168" formatCode="#,##0_ ;\-#,##0\ "/>
    <numFmt numFmtId="169" formatCode="#,##0.0_ ;\-#,##0.0\ "/>
    <numFmt numFmtId="170" formatCode="_-&quot;$&quot;\ * #,##0.000_-;\-&quot;$&quot;\ * #,##0.000_-;_-&quot;$&quot;\ * &quot;-&quot;??_-;_-@_-"/>
  </numFmts>
  <fonts count="31" x14ac:knownFonts="1">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0"/>
      <color theme="1"/>
      <name val="Verdana"/>
      <family val="2"/>
    </font>
    <font>
      <b/>
      <sz val="10"/>
      <color theme="1"/>
      <name val="Verdana"/>
      <family val="2"/>
    </font>
    <font>
      <sz val="9"/>
      <name val="Arial"/>
      <family val="2"/>
    </font>
    <font>
      <sz val="9"/>
      <name val="Calibri"/>
      <family val="2"/>
      <scheme val="minor"/>
    </font>
    <font>
      <b/>
      <sz val="11"/>
      <color theme="0"/>
      <name val="Calibri"/>
      <family val="2"/>
      <scheme val="minor"/>
    </font>
    <font>
      <b/>
      <sz val="14"/>
      <color theme="1"/>
      <name val="Calibri"/>
      <family val="2"/>
      <scheme val="minor"/>
    </font>
    <font>
      <sz val="8"/>
      <name val="Calibri"/>
      <family val="2"/>
      <scheme val="minor"/>
    </font>
    <font>
      <b/>
      <sz val="9"/>
      <name val="Arial"/>
      <family val="2"/>
    </font>
    <font>
      <b/>
      <sz val="9"/>
      <name val="Calibri"/>
      <family val="2"/>
      <scheme val="minor"/>
    </font>
    <font>
      <sz val="8"/>
      <name val="Arial"/>
      <family val="2"/>
    </font>
    <font>
      <sz val="11"/>
      <color indexed="8"/>
      <name val="Calibri"/>
      <family val="2"/>
    </font>
    <font>
      <b/>
      <sz val="16"/>
      <name val="Arial"/>
      <family val="2"/>
    </font>
    <font>
      <b/>
      <sz val="12"/>
      <name val="Arial"/>
      <family val="2"/>
    </font>
    <font>
      <b/>
      <sz val="14"/>
      <name val="Arial"/>
      <family val="2"/>
    </font>
    <font>
      <u/>
      <sz val="9"/>
      <name val="Arial"/>
      <family val="2"/>
    </font>
    <font>
      <b/>
      <sz val="9"/>
      <color indexed="81"/>
      <name val="Tahoma"/>
      <family val="2"/>
    </font>
    <font>
      <sz val="12"/>
      <color theme="1"/>
      <name val="Calibri"/>
      <family val="2"/>
      <scheme val="minor"/>
    </font>
    <font>
      <sz val="11"/>
      <name val="Arial"/>
      <family val="2"/>
    </font>
    <font>
      <sz val="11"/>
      <color rgb="FFFF0000"/>
      <name val="Calibri"/>
      <family val="2"/>
      <scheme val="minor"/>
    </font>
    <font>
      <b/>
      <sz val="8"/>
      <name val="Arial"/>
      <family val="2"/>
    </font>
    <font>
      <i/>
      <sz val="8"/>
      <name val="Arial"/>
      <family val="2"/>
    </font>
    <font>
      <i/>
      <sz val="9"/>
      <name val="Arial"/>
      <family val="2"/>
    </font>
    <font>
      <u/>
      <sz val="9"/>
      <name val="Calibri"/>
      <family val="2"/>
      <scheme val="minor"/>
    </font>
    <font>
      <sz val="9"/>
      <color theme="0"/>
      <name val="Arial"/>
      <family val="2"/>
    </font>
    <font>
      <b/>
      <sz val="9"/>
      <color theme="0"/>
      <name val="Arial"/>
      <family val="2"/>
    </font>
    <font>
      <b/>
      <sz val="9"/>
      <color theme="0"/>
      <name val="Calibri"/>
      <family val="2"/>
      <scheme val="minor"/>
    </font>
    <font>
      <b/>
      <sz val="8"/>
      <color theme="0"/>
      <name val="Arial"/>
      <family val="2"/>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
      <patternFill patternType="solid">
        <fgColor rgb="FF00B05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DBE5F1"/>
        <bgColor indexed="64"/>
      </patternFill>
    </fill>
    <fill>
      <patternFill patternType="solid">
        <fgColor theme="8"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auto="1"/>
      </right>
      <top/>
      <bottom/>
      <diagonal/>
    </border>
    <border>
      <left style="thin">
        <color auto="1"/>
      </left>
      <right/>
      <top/>
      <bottom/>
      <diagonal/>
    </border>
  </borders>
  <cellStyleXfs count="1938">
    <xf numFmtId="0" fontId="0" fillId="0" borderId="0"/>
    <xf numFmtId="44" fontId="1" fillId="0" borderId="0" applyFont="0" applyFill="0" applyBorder="0" applyAlignment="0" applyProtection="0"/>
    <xf numFmtId="0" fontId="2" fillId="0" borderId="0"/>
    <xf numFmtId="0" fontId="3" fillId="0" borderId="0" applyNumberFormat="0" applyFill="0" applyBorder="0" applyAlignment="0" applyProtection="0"/>
    <xf numFmtId="49" fontId="4" fillId="0" borderId="0" applyFill="0" applyBorder="0" applyProtection="0">
      <alignment horizontal="left" vertical="center"/>
    </xf>
    <xf numFmtId="9" fontId="1" fillId="0" borderId="0" applyFont="0" applyFill="0" applyBorder="0" applyAlignment="0" applyProtection="0"/>
    <xf numFmtId="0" fontId="5" fillId="13" borderId="0" applyNumberFormat="0" applyBorder="0" applyProtection="0">
      <alignment horizontal="center"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4"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0" fontId="5" fillId="13" borderId="0">
      <alignment horizontal="center" vertical="center"/>
    </xf>
    <xf numFmtId="49" fontId="4" fillId="0" borderId="0">
      <alignment horizontal="left" vertical="center"/>
    </xf>
    <xf numFmtId="0" fontId="3" fillId="0" borderId="0"/>
    <xf numFmtId="0" fontId="20"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xf numFmtId="44" fontId="1" fillId="0" borderId="0" applyFont="0" applyFill="0" applyBorder="0" applyAlignment="0" applyProtection="0"/>
    <xf numFmtId="44" fontId="1" fillId="0" borderId="0" applyFont="0" applyFill="0" applyBorder="0" applyAlignment="0" applyProtection="0"/>
    <xf numFmtId="41" fontId="20" fillId="0" borderId="0"/>
    <xf numFmtId="44" fontId="1" fillId="0" borderId="0"/>
    <xf numFmtId="41" fontId="20" fillId="0" borderId="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19">
    <xf numFmtId="0" fontId="0" fillId="0" borderId="0" xfId="0"/>
    <xf numFmtId="0" fontId="6" fillId="0" borderId="0" xfId="0" applyFont="1" applyProtection="1">
      <protection hidden="1"/>
    </xf>
    <xf numFmtId="0" fontId="7" fillId="0" borderId="1" xfId="0" applyFont="1" applyBorder="1" applyAlignment="1" applyProtection="1">
      <alignment vertical="center" wrapText="1"/>
      <protection hidden="1"/>
    </xf>
    <xf numFmtId="0" fontId="6" fillId="0" borderId="0" xfId="0" applyFont="1" applyAlignment="1" applyProtection="1">
      <alignment vertical="center"/>
      <protection hidden="1"/>
    </xf>
    <xf numFmtId="6" fontId="11" fillId="2" borderId="0" xfId="0" applyNumberFormat="1" applyFont="1" applyFill="1" applyAlignment="1" applyProtection="1">
      <alignment vertical="center"/>
      <protection hidden="1"/>
    </xf>
    <xf numFmtId="0" fontId="6" fillId="2" borderId="0" xfId="0" applyFont="1" applyFill="1" applyAlignment="1" applyProtection="1">
      <alignment vertical="center"/>
      <protection hidden="1"/>
    </xf>
    <xf numFmtId="0" fontId="13" fillId="0" borderId="0" xfId="0" applyFont="1" applyProtection="1">
      <protection hidden="1"/>
    </xf>
    <xf numFmtId="164" fontId="12" fillId="2" borderId="0" xfId="0" applyNumberFormat="1" applyFont="1" applyFill="1" applyAlignment="1" applyProtection="1">
      <alignment vertical="center"/>
      <protection hidden="1"/>
    </xf>
    <xf numFmtId="0" fontId="6" fillId="2" borderId="0" xfId="0" applyFont="1" applyFill="1" applyAlignment="1" applyProtection="1">
      <alignment horizontal="center" vertical="center"/>
      <protection hidden="1"/>
    </xf>
    <xf numFmtId="0" fontId="17" fillId="0" borderId="0" xfId="0" applyFont="1" applyAlignment="1" applyProtection="1">
      <alignment vertical="center" wrapText="1"/>
      <protection hidden="1"/>
    </xf>
    <xf numFmtId="0" fontId="6" fillId="8" borderId="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165" fontId="6" fillId="3" borderId="1" xfId="1" applyNumberFormat="1" applyFont="1" applyFill="1" applyBorder="1" applyAlignment="1" applyProtection="1">
      <alignment horizontal="center" vertical="center" wrapText="1"/>
      <protection hidden="1"/>
    </xf>
    <xf numFmtId="165" fontId="6" fillId="4" borderId="1" xfId="1" applyNumberFormat="1" applyFont="1" applyFill="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44" fontId="6" fillId="7" borderId="1" xfId="1" applyFont="1" applyFill="1" applyBorder="1" applyAlignment="1" applyProtection="1">
      <alignment horizontal="center" vertical="center" wrapText="1"/>
      <protection hidden="1"/>
    </xf>
    <xf numFmtId="0" fontId="6" fillId="3" borderId="1" xfId="0" applyFont="1" applyFill="1" applyBorder="1" applyAlignment="1" applyProtection="1">
      <alignment horizontal="center" vertical="center" wrapText="1"/>
      <protection hidden="1"/>
    </xf>
    <xf numFmtId="3" fontId="6" fillId="12" borderId="1" xfId="0" applyNumberFormat="1" applyFont="1" applyFill="1" applyBorder="1" applyAlignment="1" applyProtection="1">
      <alignment horizontal="left" vertical="center" wrapText="1"/>
      <protection hidden="1"/>
    </xf>
    <xf numFmtId="169" fontId="6" fillId="0" borderId="0" xfId="0" applyNumberFormat="1" applyFont="1" applyAlignment="1" applyProtection="1">
      <alignment vertical="center"/>
      <protection hidden="1"/>
    </xf>
    <xf numFmtId="49" fontId="6" fillId="11" borderId="1" xfId="4" applyFont="1" applyFill="1" applyBorder="1" applyAlignment="1" applyProtection="1">
      <alignment horizontal="center" vertical="center" wrapText="1"/>
      <protection hidden="1"/>
    </xf>
    <xf numFmtId="165" fontId="6" fillId="2" borderId="0" xfId="0" applyNumberFormat="1" applyFont="1" applyFill="1" applyAlignment="1" applyProtection="1">
      <alignment horizontal="center" vertical="center"/>
      <protection hidden="1"/>
    </xf>
    <xf numFmtId="0" fontId="6" fillId="0" borderId="0" xfId="0" applyFont="1" applyAlignment="1" applyProtection="1">
      <alignment horizontal="center" vertical="center"/>
      <protection hidden="1"/>
    </xf>
    <xf numFmtId="0" fontId="11" fillId="10" borderId="0" xfId="6" applyFont="1" applyFill="1" applyBorder="1" applyAlignment="1" applyProtection="1">
      <alignment vertical="center"/>
      <protection hidden="1"/>
    </xf>
    <xf numFmtId="0" fontId="11" fillId="10" borderId="0" xfId="6" applyFont="1" applyFill="1" applyBorder="1" applyAlignment="1" applyProtection="1">
      <alignment vertical="center" wrapText="1"/>
      <protection hidden="1"/>
    </xf>
    <xf numFmtId="169" fontId="17" fillId="0" borderId="0" xfId="0" applyNumberFormat="1" applyFont="1" applyAlignment="1" applyProtection="1">
      <alignment vertical="center" wrapText="1"/>
      <protection hidden="1"/>
    </xf>
    <xf numFmtId="169" fontId="11" fillId="2" borderId="0" xfId="0" applyNumberFormat="1" applyFont="1" applyFill="1" applyAlignment="1" applyProtection="1">
      <alignment vertical="center" wrapText="1"/>
      <protection hidden="1"/>
    </xf>
    <xf numFmtId="169" fontId="6" fillId="2" borderId="0" xfId="0" applyNumberFormat="1" applyFont="1" applyFill="1" applyAlignment="1" applyProtection="1">
      <alignment vertical="center"/>
      <protection hidden="1"/>
    </xf>
    <xf numFmtId="169" fontId="6" fillId="0" borderId="0" xfId="0" applyNumberFormat="1" applyFont="1" applyProtection="1">
      <protection hidden="1"/>
    </xf>
    <xf numFmtId="168" fontId="6" fillId="0" borderId="0" xfId="0" applyNumberFormat="1" applyFont="1" applyProtection="1">
      <protection hidden="1"/>
    </xf>
    <xf numFmtId="166" fontId="7" fillId="6" borderId="1" xfId="0" applyNumberFormat="1" applyFont="1" applyFill="1" applyBorder="1" applyAlignment="1" applyProtection="1">
      <alignment horizontal="right" vertical="center" wrapText="1"/>
      <protection hidden="1"/>
    </xf>
    <xf numFmtId="166" fontId="7" fillId="0" borderId="1" xfId="0" applyNumberFormat="1" applyFont="1" applyBorder="1" applyAlignment="1" applyProtection="1">
      <alignment vertical="center" wrapText="1"/>
      <protection hidden="1"/>
    </xf>
    <xf numFmtId="0" fontId="7" fillId="0" borderId="1" xfId="0" applyFont="1" applyBorder="1" applyAlignment="1" applyProtection="1">
      <alignment horizontal="center" vertical="center" wrapText="1"/>
      <protection hidden="1"/>
    </xf>
    <xf numFmtId="167" fontId="6" fillId="11" borderId="1" xfId="0" applyNumberFormat="1" applyFont="1" applyFill="1" applyBorder="1" applyAlignment="1" applyProtection="1">
      <alignment horizontal="center" vertical="center" wrapText="1"/>
      <protection hidden="1"/>
    </xf>
    <xf numFmtId="168" fontId="6" fillId="3" borderId="1" xfId="0" applyNumberFormat="1" applyFont="1" applyFill="1" applyBorder="1" applyAlignment="1" applyProtection="1">
      <alignment horizontal="center" vertical="center" wrapText="1"/>
      <protection hidden="1"/>
    </xf>
    <xf numFmtId="0" fontId="6" fillId="11" borderId="1" xfId="0" applyFont="1" applyFill="1" applyBorder="1" applyAlignment="1" applyProtection="1">
      <alignment horizontal="center" vertical="center" wrapText="1"/>
      <protection hidden="1"/>
    </xf>
    <xf numFmtId="165" fontId="6" fillId="2" borderId="1" xfId="0" applyNumberFormat="1" applyFont="1" applyFill="1" applyBorder="1" applyAlignment="1" applyProtection="1">
      <alignment horizontal="center" vertical="center" wrapText="1"/>
      <protection hidden="1"/>
    </xf>
    <xf numFmtId="164" fontId="6" fillId="0" borderId="1" xfId="0" applyNumberFormat="1" applyFont="1" applyBorder="1" applyAlignment="1" applyProtection="1">
      <alignment horizontal="left" vertical="center" wrapText="1"/>
      <protection hidden="1"/>
    </xf>
    <xf numFmtId="49" fontId="6" fillId="0" borderId="1" xfId="4" applyFont="1" applyBorder="1" applyAlignment="1" applyProtection="1">
      <alignment horizontal="left" vertical="center" wrapText="1"/>
      <protection hidden="1"/>
    </xf>
    <xf numFmtId="0" fontId="18" fillId="0" borderId="1" xfId="3" applyFont="1" applyFill="1" applyBorder="1" applyAlignment="1" applyProtection="1">
      <alignment horizontal="center" vertical="center" wrapText="1"/>
      <protection hidden="1"/>
    </xf>
    <xf numFmtId="0" fontId="6" fillId="8" borderId="4" xfId="0" quotePrefix="1" applyFont="1" applyFill="1" applyBorder="1" applyAlignment="1" applyProtection="1">
      <alignment horizontal="center" vertical="center" wrapText="1"/>
      <protection hidden="1"/>
    </xf>
    <xf numFmtId="3" fontId="6" fillId="12" borderId="6" xfId="0" applyNumberFormat="1" applyFont="1" applyFill="1" applyBorder="1" applyAlignment="1" applyProtection="1">
      <alignment horizontal="left" vertical="center" wrapText="1"/>
      <protection hidden="1"/>
    </xf>
    <xf numFmtId="0" fontId="6" fillId="8" borderId="1" xfId="0" applyFont="1" applyFill="1" applyBorder="1" applyAlignment="1">
      <alignment horizontal="center" vertical="center" wrapText="1"/>
    </xf>
    <xf numFmtId="165" fontId="6" fillId="12" borderId="1" xfId="1" applyNumberFormat="1" applyFont="1" applyFill="1" applyBorder="1" applyAlignment="1">
      <alignment horizontal="center" vertical="center" wrapText="1"/>
    </xf>
    <xf numFmtId="0" fontId="21" fillId="0" borderId="1" xfId="0" applyFont="1" applyBorder="1" applyAlignment="1">
      <alignment vertical="center" wrapText="1"/>
    </xf>
    <xf numFmtId="165" fontId="11" fillId="4" borderId="7" xfId="1" applyNumberFormat="1" applyFont="1" applyFill="1" applyBorder="1" applyAlignment="1">
      <alignment horizontal="center" vertical="center" wrapText="1"/>
    </xf>
    <xf numFmtId="169" fontId="6" fillId="4" borderId="7" xfId="1" applyNumberFormat="1" applyFont="1" applyFill="1" applyBorder="1" applyAlignment="1">
      <alignment horizontal="center" vertical="center" wrapText="1"/>
    </xf>
    <xf numFmtId="0" fontId="8" fillId="5" borderId="1" xfId="0" applyFont="1" applyFill="1" applyBorder="1" applyAlignment="1">
      <alignment horizontal="center" vertical="center"/>
    </xf>
    <xf numFmtId="0" fontId="0" fillId="14" borderId="1" xfId="0" applyFill="1" applyBorder="1" applyAlignment="1">
      <alignment vertical="center"/>
    </xf>
    <xf numFmtId="0" fontId="0" fillId="14" borderId="1" xfId="0" applyFill="1" applyBorder="1" applyAlignment="1">
      <alignment horizontal="center" vertical="center"/>
    </xf>
    <xf numFmtId="165" fontId="0" fillId="14" borderId="1" xfId="974" applyNumberFormat="1" applyFont="1" applyFill="1" applyBorder="1" applyAlignment="1">
      <alignment vertical="center"/>
    </xf>
    <xf numFmtId="0" fontId="0" fillId="6" borderId="1" xfId="0" applyFill="1" applyBorder="1" applyAlignment="1">
      <alignment vertical="center"/>
    </xf>
    <xf numFmtId="0" fontId="0" fillId="6" borderId="1" xfId="0" applyFill="1" applyBorder="1" applyAlignment="1">
      <alignment horizontal="center" vertical="center"/>
    </xf>
    <xf numFmtId="165" fontId="0" fillId="6" borderId="1" xfId="974" applyNumberFormat="1" applyFont="1" applyFill="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15" borderId="1" xfId="0" applyFill="1" applyBorder="1" applyAlignment="1">
      <alignment vertical="center"/>
    </xf>
    <xf numFmtId="0" fontId="0" fillId="15" borderId="1" xfId="0" applyFill="1" applyBorder="1" applyAlignment="1">
      <alignment horizontal="center" vertical="center"/>
    </xf>
    <xf numFmtId="165" fontId="0" fillId="15" borderId="1" xfId="974" applyNumberFormat="1" applyFont="1" applyFill="1" applyBorder="1" applyAlignment="1">
      <alignment vertical="center"/>
    </xf>
    <xf numFmtId="0" fontId="0" fillId="16" borderId="1" xfId="0" applyFill="1" applyBorder="1" applyAlignment="1">
      <alignment vertical="center"/>
    </xf>
    <xf numFmtId="0" fontId="0" fillId="16" borderId="1" xfId="0" applyFill="1" applyBorder="1" applyAlignment="1">
      <alignment horizontal="center" vertical="center"/>
    </xf>
    <xf numFmtId="0" fontId="0" fillId="17" borderId="1" xfId="0" applyFill="1" applyBorder="1" applyAlignment="1">
      <alignment vertical="center"/>
    </xf>
    <xf numFmtId="0" fontId="0" fillId="17" borderId="1" xfId="0" applyFill="1" applyBorder="1" applyAlignment="1">
      <alignment horizontal="center" vertical="center"/>
    </xf>
    <xf numFmtId="165" fontId="22" fillId="15" borderId="1" xfId="974" applyNumberFormat="1" applyFont="1" applyFill="1" applyBorder="1" applyAlignment="1">
      <alignment vertical="center"/>
    </xf>
    <xf numFmtId="170" fontId="0" fillId="0" borderId="0" xfId="0" applyNumberFormat="1"/>
    <xf numFmtId="166" fontId="7" fillId="18" borderId="1" xfId="0" applyNumberFormat="1" applyFont="1" applyFill="1" applyBorder="1" applyAlignment="1" applyProtection="1">
      <alignment horizontal="right" vertical="center" wrapText="1"/>
      <protection hidden="1"/>
    </xf>
    <xf numFmtId="0" fontId="1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6" fillId="0" borderId="0" xfId="0" applyFont="1" applyAlignment="1" applyProtection="1">
      <alignment horizontal="center" vertical="center" wrapText="1"/>
      <protection hidden="1"/>
    </xf>
    <xf numFmtId="0" fontId="11" fillId="0" borderId="0" xfId="0" applyFont="1" applyAlignment="1" applyProtection="1">
      <alignment vertical="center" wrapText="1"/>
      <protection hidden="1"/>
    </xf>
    <xf numFmtId="0" fontId="11" fillId="2" borderId="0" xfId="0" applyFont="1" applyFill="1" applyAlignment="1" applyProtection="1">
      <alignment vertical="center" wrapText="1"/>
      <protection hidden="1"/>
    </xf>
    <xf numFmtId="0" fontId="11" fillId="2" borderId="0" xfId="0" applyFont="1" applyFill="1" applyAlignment="1" applyProtection="1">
      <alignment horizontal="center" vertical="center" wrapText="1"/>
      <protection hidden="1"/>
    </xf>
    <xf numFmtId="6" fontId="6" fillId="2" borderId="0" xfId="0" applyNumberFormat="1" applyFont="1" applyFill="1" applyAlignment="1" applyProtection="1">
      <alignment vertical="center"/>
      <protection hidden="1"/>
    </xf>
    <xf numFmtId="9" fontId="6" fillId="2" borderId="0" xfId="5" applyFont="1" applyFill="1" applyBorder="1" applyAlignment="1" applyProtection="1">
      <alignment vertical="center"/>
      <protection hidden="1"/>
    </xf>
    <xf numFmtId="164" fontId="7" fillId="2" borderId="0" xfId="0" applyNumberFormat="1" applyFont="1" applyFill="1" applyAlignment="1" applyProtection="1">
      <alignment vertical="center"/>
      <protection hidden="1"/>
    </xf>
    <xf numFmtId="0" fontId="6" fillId="2" borderId="0" xfId="0" applyFont="1" applyFill="1" applyProtection="1">
      <protection hidden="1"/>
    </xf>
    <xf numFmtId="0" fontId="11" fillId="2" borderId="0" xfId="6" applyFont="1" applyFill="1" applyBorder="1" applyAlignment="1" applyProtection="1">
      <alignment horizontal="center" vertical="center" wrapText="1"/>
      <protection hidden="1"/>
    </xf>
    <xf numFmtId="0" fontId="11" fillId="0" borderId="0" xfId="6" applyFont="1" applyFill="1" applyBorder="1" applyAlignment="1" applyProtection="1">
      <alignment horizontal="left" vertical="center" wrapText="1"/>
      <protection hidden="1"/>
    </xf>
    <xf numFmtId="0" fontId="11" fillId="2" borderId="0" xfId="6" applyFont="1" applyFill="1" applyBorder="1" applyAlignment="1" applyProtection="1">
      <alignment horizontal="left" vertical="center" wrapText="1"/>
      <protection hidden="1"/>
    </xf>
    <xf numFmtId="0" fontId="11" fillId="2" borderId="0" xfId="0" applyFont="1" applyFill="1" applyAlignment="1" applyProtection="1">
      <alignment horizontal="center" vertical="center"/>
      <protection hidden="1"/>
    </xf>
    <xf numFmtId="164" fontId="12" fillId="0" borderId="0" xfId="0" applyNumberFormat="1" applyFont="1" applyAlignment="1" applyProtection="1">
      <alignment vertical="center"/>
      <protection hidden="1"/>
    </xf>
    <xf numFmtId="0" fontId="11" fillId="10" borderId="8" xfId="6" applyFont="1" applyFill="1" applyBorder="1" applyAlignment="1" applyProtection="1">
      <alignment vertical="center" wrapText="1"/>
      <protection hidden="1"/>
    </xf>
    <xf numFmtId="0" fontId="23" fillId="9" borderId="7" xfId="6" applyFont="1" applyFill="1" applyBorder="1" applyAlignment="1">
      <alignment horizontal="center" vertical="center" wrapText="1"/>
    </xf>
    <xf numFmtId="0" fontId="23" fillId="10" borderId="7" xfId="6" applyFont="1" applyFill="1" applyBorder="1" applyAlignment="1">
      <alignment horizontal="center" vertical="center" wrapText="1"/>
    </xf>
    <xf numFmtId="0" fontId="23" fillId="10" borderId="5" xfId="6" applyFont="1" applyFill="1" applyBorder="1" applyAlignment="1">
      <alignment horizontal="center" vertical="center" wrapText="1"/>
    </xf>
    <xf numFmtId="165" fontId="6" fillId="0" borderId="0" xfId="0" applyNumberFormat="1" applyFont="1" applyProtection="1">
      <protection hidden="1"/>
    </xf>
    <xf numFmtId="0" fontId="6" fillId="0" borderId="0" xfId="0" applyFont="1" applyAlignment="1" applyProtection="1">
      <alignment horizontal="center"/>
      <protection hidden="1"/>
    </xf>
    <xf numFmtId="0" fontId="6" fillId="0" borderId="2" xfId="0" applyFont="1" applyBorder="1" applyProtection="1">
      <protection hidden="1"/>
    </xf>
    <xf numFmtId="0" fontId="11" fillId="0" borderId="0" xfId="0" applyFont="1" applyAlignment="1" applyProtection="1">
      <alignment vertical="top"/>
      <protection hidden="1"/>
    </xf>
    <xf numFmtId="0" fontId="11" fillId="0" borderId="0" xfId="0" applyFont="1" applyProtection="1">
      <protection hidden="1"/>
    </xf>
    <xf numFmtId="0" fontId="24" fillId="0" borderId="0" xfId="0" applyFont="1" applyProtection="1">
      <protection hidden="1"/>
    </xf>
    <xf numFmtId="14" fontId="24" fillId="0" borderId="0" xfId="0" applyNumberFormat="1" applyFont="1" applyProtection="1">
      <protection hidden="1"/>
    </xf>
    <xf numFmtId="0" fontId="25" fillId="0" borderId="0" xfId="0" applyFont="1" applyProtection="1">
      <protection hidden="1"/>
    </xf>
    <xf numFmtId="0" fontId="26" fillId="0" borderId="0" xfId="3" applyFont="1" applyProtection="1">
      <protection hidden="1"/>
    </xf>
    <xf numFmtId="0" fontId="6" fillId="8" borderId="0" xfId="0" quotePrefix="1" applyFont="1" applyFill="1" applyAlignment="1" applyProtection="1">
      <alignment horizontal="center" vertical="center" wrapText="1"/>
      <protection hidden="1"/>
    </xf>
    <xf numFmtId="0" fontId="6" fillId="8" borderId="0" xfId="0" applyFont="1" applyFill="1" applyAlignment="1" applyProtection="1">
      <alignment horizontal="center" vertical="center" wrapText="1"/>
      <protection hidden="1"/>
    </xf>
    <xf numFmtId="0" fontId="27" fillId="0" borderId="0" xfId="0" applyFont="1" applyAlignment="1" applyProtection="1">
      <alignment vertical="center"/>
      <protection hidden="1"/>
    </xf>
    <xf numFmtId="0" fontId="27" fillId="0" borderId="0" xfId="0" applyFont="1" applyAlignment="1" applyProtection="1">
      <alignment horizontal="center" vertical="center"/>
      <protection hidden="1"/>
    </xf>
    <xf numFmtId="0" fontId="28" fillId="0" borderId="0" xfId="0" applyFont="1" applyAlignment="1" applyProtection="1">
      <alignment horizontal="center" vertical="center"/>
      <protection hidden="1"/>
    </xf>
    <xf numFmtId="6" fontId="28" fillId="0" borderId="0" xfId="0" applyNumberFormat="1" applyFont="1" applyAlignment="1" applyProtection="1">
      <alignment vertical="center"/>
      <protection hidden="1"/>
    </xf>
    <xf numFmtId="6" fontId="28" fillId="2" borderId="0" xfId="0" applyNumberFormat="1" applyFont="1" applyFill="1" applyAlignment="1" applyProtection="1">
      <alignment vertical="center"/>
      <protection hidden="1"/>
    </xf>
    <xf numFmtId="0" fontId="27" fillId="2" borderId="0" xfId="0" applyFont="1" applyFill="1" applyAlignment="1" applyProtection="1">
      <alignment vertical="center"/>
      <protection hidden="1"/>
    </xf>
    <xf numFmtId="165" fontId="27" fillId="0" borderId="0" xfId="0" applyNumberFormat="1" applyFont="1" applyAlignment="1" applyProtection="1">
      <alignment vertical="center"/>
      <protection hidden="1"/>
    </xf>
    <xf numFmtId="169" fontId="27" fillId="0" borderId="0" xfId="0" applyNumberFormat="1" applyFont="1" applyAlignment="1" applyProtection="1">
      <alignment vertical="center"/>
      <protection hidden="1"/>
    </xf>
    <xf numFmtId="164" fontId="29" fillId="2" borderId="0" xfId="0" applyNumberFormat="1" applyFont="1" applyFill="1" applyAlignment="1" applyProtection="1">
      <alignment vertical="center"/>
      <protection hidden="1"/>
    </xf>
    <xf numFmtId="0" fontId="30" fillId="5" borderId="1" xfId="6" applyFont="1" applyFill="1" applyBorder="1" applyAlignment="1" applyProtection="1">
      <alignment horizontal="center" vertical="center" wrapText="1"/>
      <protection hidden="1"/>
    </xf>
    <xf numFmtId="0" fontId="30" fillId="5" borderId="3" xfId="6" applyFont="1" applyFill="1" applyBorder="1" applyAlignment="1" applyProtection="1">
      <alignment horizontal="center" vertical="center" wrapText="1"/>
      <protection hidden="1"/>
    </xf>
    <xf numFmtId="0" fontId="30" fillId="5" borderId="7" xfId="6" applyFont="1" applyFill="1" applyBorder="1" applyAlignment="1">
      <alignment horizontal="center" vertical="center" wrapText="1"/>
    </xf>
    <xf numFmtId="169" fontId="30" fillId="5" borderId="7" xfId="6" applyNumberFormat="1" applyFont="1" applyFill="1" applyBorder="1" applyAlignment="1">
      <alignment horizontal="center" vertical="center" wrapText="1"/>
    </xf>
    <xf numFmtId="0" fontId="15" fillId="0" borderId="0" xfId="0" applyFont="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15" fontId="11" fillId="0" borderId="0" xfId="0" applyNumberFormat="1" applyFont="1" applyAlignment="1" applyProtection="1">
      <alignment horizontal="center" vertical="center" wrapText="1"/>
      <protection hidden="1"/>
    </xf>
    <xf numFmtId="0" fontId="11" fillId="0" borderId="0" xfId="0" applyFont="1" applyAlignment="1" applyProtection="1">
      <alignment horizontal="center" vertical="center" wrapText="1"/>
      <protection hidden="1"/>
    </xf>
    <xf numFmtId="0" fontId="11" fillId="2" borderId="0" xfId="0" applyFont="1" applyFill="1" applyAlignment="1" applyProtection="1">
      <alignment horizontal="center" vertical="center"/>
      <protection hidden="1"/>
    </xf>
    <xf numFmtId="0" fontId="28" fillId="5" borderId="9" xfId="6" applyFont="1" applyFill="1" applyBorder="1" applyAlignment="1" applyProtection="1">
      <alignment horizontal="center" vertical="center" wrapText="1"/>
      <protection hidden="1"/>
    </xf>
    <xf numFmtId="0" fontId="28" fillId="5" borderId="0" xfId="6" applyFont="1" applyFill="1" applyBorder="1" applyAlignment="1" applyProtection="1">
      <alignment horizontal="center" vertical="center" wrapText="1"/>
      <protection hidden="1"/>
    </xf>
    <xf numFmtId="0" fontId="28" fillId="5" borderId="8" xfId="6" applyFont="1" applyFill="1" applyBorder="1" applyAlignment="1" applyProtection="1">
      <alignment horizontal="center" vertical="center" wrapText="1"/>
      <protection hidden="1"/>
    </xf>
    <xf numFmtId="0" fontId="11" fillId="2" borderId="5"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9" fillId="0" borderId="2" xfId="0" applyFont="1" applyBorder="1" applyAlignment="1">
      <alignment horizontal="center" vertical="center"/>
    </xf>
  </cellXfs>
  <cellStyles count="1938">
    <cellStyle name="BodyStyle" xfId="4" xr:uid="{00000000-0005-0000-0000-000000000000}"/>
    <cellStyle name="BodyStyle 2" xfId="149" xr:uid="{00000000-0005-0000-0000-000004000000}"/>
    <cellStyle name="Excel Built-in Normal" xfId="17" xr:uid="{00000000-0005-0000-0000-000001000000}"/>
    <cellStyle name="HeaderStyle" xfId="6" xr:uid="{00000000-0005-0000-0000-000002000000}"/>
    <cellStyle name="HeaderStyle 2" xfId="148" xr:uid="{00000000-0005-0000-0000-000003000000}"/>
    <cellStyle name="Hipervínculo" xfId="3" builtinId="8"/>
    <cellStyle name="Hipervínculo 2" xfId="150" xr:uid="{00000000-0005-0000-0000-0000C2000000}"/>
    <cellStyle name="Millares [0] 2" xfId="152" xr:uid="{00000000-0005-0000-0000-000007000000}"/>
    <cellStyle name="Millares [0] 2 2" xfId="154" xr:uid="{00000000-0005-0000-0000-000007000000}"/>
    <cellStyle name="Millares [0] 2 2 2" xfId="304" xr:uid="{00000000-0005-0000-0000-000007000000}"/>
    <cellStyle name="Millares [0] 2 2 2 2" xfId="786" xr:uid="{6D9451DB-DA1F-4877-B7ED-F27C462624E8}"/>
    <cellStyle name="Millares [0] 2 2 2 2 2" xfId="1750" xr:uid="{8543962D-E718-4AD4-B709-FA1C8AAF3EA3}"/>
    <cellStyle name="Millares [0] 2 2 2 3" xfId="1268" xr:uid="{0F66046F-EDD9-4887-95C3-5EE16459EABA}"/>
    <cellStyle name="Millares [0] 2 2 3" xfId="464" xr:uid="{00000000-0005-0000-0000-000007000000}"/>
    <cellStyle name="Millares [0] 2 2 3 2" xfId="946" xr:uid="{382DB8CC-660E-4C0F-853E-22545B2F162B}"/>
    <cellStyle name="Millares [0] 2 2 3 2 2" xfId="1910" xr:uid="{F24CDC09-5821-4F5D-BE02-FD64E2E4E3D8}"/>
    <cellStyle name="Millares [0] 2 2 3 3" xfId="1428" xr:uid="{D7A7A32C-8A4D-4733-BF1B-644058ABAD79}"/>
    <cellStyle name="Millares [0] 2 2 4" xfId="636" xr:uid="{C4F5A86B-BBF5-4599-9DC6-3E1E2568EBBA}"/>
    <cellStyle name="Millares [0] 2 2 4 2" xfId="1600" xr:uid="{8FDA48DE-BEE8-49B2-B117-9D6BA7101CBE}"/>
    <cellStyle name="Millares [0] 2 2 5" xfId="1118" xr:uid="{67BCE06A-75C6-4829-A5AB-B92910461530}"/>
    <cellStyle name="Millares [0] 2 3" xfId="302" xr:uid="{00000000-0005-0000-0000-000007000000}"/>
    <cellStyle name="Millares [0] 2 3 2" xfId="784" xr:uid="{733C77D3-8264-4401-8139-7D579C401494}"/>
    <cellStyle name="Millares [0] 2 3 2 2" xfId="1748" xr:uid="{AAAC06B4-46EE-4B9F-9D38-FF6F046A4CD0}"/>
    <cellStyle name="Millares [0] 2 3 3" xfId="1266" xr:uid="{E93FA914-C8E0-4A3F-8194-55B5E9965A46}"/>
    <cellStyle name="Millares [0] 2 4" xfId="462" xr:uid="{00000000-0005-0000-0000-000007000000}"/>
    <cellStyle name="Millares [0] 2 4 2" xfId="944" xr:uid="{A6042DC6-9BF4-4978-A763-4FE3658DDF17}"/>
    <cellStyle name="Millares [0] 2 4 2 2" xfId="1908" xr:uid="{031B56C5-9B9D-4BA5-BFD9-C65674B90E3B}"/>
    <cellStyle name="Millares [0] 2 4 3" xfId="1426" xr:uid="{5C6737AD-7CD5-48D7-94C9-09C2245D840F}"/>
    <cellStyle name="Millares [0] 2 5" xfId="634" xr:uid="{7DB55B7A-B741-4CAE-BA99-0CCE6CC52D73}"/>
    <cellStyle name="Millares [0] 2 5 2" xfId="1598" xr:uid="{68CC1455-C450-4C22-B152-1B7C97E2C059}"/>
    <cellStyle name="Millares [0] 2 6" xfId="1116" xr:uid="{0CB08977-B954-4BD8-9FAA-5288DF3C5E34}"/>
    <cellStyle name="Millares 10" xfId="479" xr:uid="{00000000-0005-0000-0000-0000FA010000}"/>
    <cellStyle name="Millares 10 2" xfId="961" xr:uid="{8110F9BF-545D-45C7-9467-F08193E95302}"/>
    <cellStyle name="Millares 10 2 2" xfId="1925" xr:uid="{A112B211-C768-4BA5-B423-582822876EA8}"/>
    <cellStyle name="Millares 10 3" xfId="1443" xr:uid="{C52FEC87-694C-486F-B0D4-F6ED93BB82AE}"/>
    <cellStyle name="Millares 11" xfId="328" xr:uid="{00000000-0005-0000-0000-0000FC010000}"/>
    <cellStyle name="Millares 11 2" xfId="810" xr:uid="{6AE455F8-D95D-4614-8926-F8B39307CB5E}"/>
    <cellStyle name="Millares 11 2 2" xfId="1774" xr:uid="{FC81186F-5A0B-4167-BAA6-201372F99D97}"/>
    <cellStyle name="Millares 11 3" xfId="1292" xr:uid="{DC25CDEA-EA33-4F9D-A159-1AEE8FED4AC9}"/>
    <cellStyle name="Millares 12" xfId="474" xr:uid="{00000000-0005-0000-0000-0000FE010000}"/>
    <cellStyle name="Millares 12 2" xfId="956" xr:uid="{1ECFD295-FA20-416E-9D8D-6FFD9DDE76C7}"/>
    <cellStyle name="Millares 12 2 2" xfId="1920" xr:uid="{E0F0F8A9-1204-43EE-BD40-0B1AC6ADDCA8}"/>
    <cellStyle name="Millares 12 3" xfId="1438" xr:uid="{7FC3DA22-11E7-498E-9837-7ADADA12460B}"/>
    <cellStyle name="Millares 13" xfId="483" xr:uid="{00000000-0005-0000-0000-000000020000}"/>
    <cellStyle name="Millares 13 2" xfId="965" xr:uid="{3532D5BA-273F-4571-B4F1-D9305DD579B4}"/>
    <cellStyle name="Millares 13 2 2" xfId="1929" xr:uid="{1A1F94D6-7313-47AE-881A-0FFD09C5B14C}"/>
    <cellStyle name="Millares 13 3" xfId="1447" xr:uid="{F0BBDA46-DECD-4F61-A362-A201ECD7666F}"/>
    <cellStyle name="Millares 14" xfId="480" xr:uid="{00000000-0005-0000-0000-000002020000}"/>
    <cellStyle name="Millares 14 2" xfId="962" xr:uid="{0ABEF410-2680-49D8-B41A-00F134307AE7}"/>
    <cellStyle name="Millares 14 2 2" xfId="1926" xr:uid="{A85E3AFB-B371-42EE-A95E-41F8D75DA30A}"/>
    <cellStyle name="Millares 14 3" xfId="1444" xr:uid="{FB7E593D-7F3A-466F-AE0C-E8E2AC9C97D7}"/>
    <cellStyle name="Millares 15" xfId="490" xr:uid="{00000000-0005-0000-0000-000004020000}"/>
    <cellStyle name="Millares 15 2" xfId="972" xr:uid="{3C937E3F-8CAC-4BAE-B7A9-1FBB4912C612}"/>
    <cellStyle name="Millares 15 2 2" xfId="1936" xr:uid="{1AF19061-5C7C-487F-B2E8-6CE7EF61B6BB}"/>
    <cellStyle name="Millares 15 3" xfId="1454" xr:uid="{0E8AB2DB-E79C-4161-AD43-2A2592441C38}"/>
    <cellStyle name="Millares 16" xfId="488" xr:uid="{00000000-0005-0000-0000-000006020000}"/>
    <cellStyle name="Millares 16 2" xfId="970" xr:uid="{F73E5485-7441-4081-977E-22072B14EF1B}"/>
    <cellStyle name="Millares 16 2 2" xfId="1934" xr:uid="{19059FA3-6E46-426B-848B-AAF83B2A8576}"/>
    <cellStyle name="Millares 16 3" xfId="1452" xr:uid="{E2DC2188-5BC9-4D5D-9B3B-F0D1525A93B5}"/>
    <cellStyle name="Millares 17" xfId="314" xr:uid="{00000000-0005-0000-0000-000008020000}"/>
    <cellStyle name="Millares 17 2" xfId="796" xr:uid="{372DCB80-017B-4973-B732-1FD847D5F6C3}"/>
    <cellStyle name="Millares 17 2 2" xfId="1760" xr:uid="{48E1FACE-A763-47D3-A5E7-3B84F5B42E0F}"/>
    <cellStyle name="Millares 17 3" xfId="1278" xr:uid="{CC932E9B-BF51-4234-B8B4-2A404A531739}"/>
    <cellStyle name="Millares 18" xfId="317" xr:uid="{00000000-0005-0000-0000-00000A020000}"/>
    <cellStyle name="Millares 18 2" xfId="799" xr:uid="{2CFF7948-BFEF-4AF9-ADF9-45BDCB39562F}"/>
    <cellStyle name="Millares 18 2 2" xfId="1763" xr:uid="{A73CB6FF-4554-40E8-ACA7-6C32841912DF}"/>
    <cellStyle name="Millares 18 3" xfId="1281" xr:uid="{90753D70-981C-40C0-9A41-4AE4D08C3F5C}"/>
    <cellStyle name="Millares 19" xfId="316" xr:uid="{00000000-0005-0000-0000-00000C020000}"/>
    <cellStyle name="Millares 19 2" xfId="798" xr:uid="{B2617C80-D852-4613-B899-DE0C909BAAA7}"/>
    <cellStyle name="Millares 19 2 2" xfId="1762" xr:uid="{6A233FDE-B6E8-4293-A13A-AE938D34EA53}"/>
    <cellStyle name="Millares 19 3" xfId="1280" xr:uid="{F6862063-B895-4E67-A098-13141F0D38F6}"/>
    <cellStyle name="Millares 2" xfId="155" xr:uid="{00000000-0005-0000-0000-0000C8000000}"/>
    <cellStyle name="Millares 2 2" xfId="305" xr:uid="{00000000-0005-0000-0000-0000C8000000}"/>
    <cellStyle name="Millares 2 2 2" xfId="787" xr:uid="{3D93EB8D-BBAD-4EC1-9C0F-EB2A2101C9AE}"/>
    <cellStyle name="Millares 2 2 2 2" xfId="1751" xr:uid="{097AF6EF-C950-4A1F-A5F6-CFA15EF06FCD}"/>
    <cellStyle name="Millares 2 2 3" xfId="1269" xr:uid="{2612C9EB-29E7-4265-AB28-783BDDB8936D}"/>
    <cellStyle name="Millares 2 3" xfId="465" xr:uid="{00000000-0005-0000-0000-0000C8000000}"/>
    <cellStyle name="Millares 2 3 2" xfId="947" xr:uid="{B57C9700-D942-4D9B-AC3A-94CA342D61B3}"/>
    <cellStyle name="Millares 2 3 2 2" xfId="1911" xr:uid="{527C5399-C140-44A5-8B3F-45AAD2880CD4}"/>
    <cellStyle name="Millares 2 3 3" xfId="1429" xr:uid="{FD5FC589-570F-49DF-8809-4070839DF102}"/>
    <cellStyle name="Millares 2 4" xfId="637" xr:uid="{932540A9-B595-452F-82A0-4E3CFF295BA7}"/>
    <cellStyle name="Millares 2 4 2" xfId="1601" xr:uid="{1116EC9B-1026-4697-A66B-734F599E304B}"/>
    <cellStyle name="Millares 2 5" xfId="1119" xr:uid="{1B5989E5-E6F8-4C0F-A210-2173FC1AE85F}"/>
    <cellStyle name="Millares 20" xfId="484" xr:uid="{00000000-0005-0000-0000-00000E020000}"/>
    <cellStyle name="Millares 20 2" xfId="966" xr:uid="{323894C8-CEC9-496C-8C50-3B339C5DFB2B}"/>
    <cellStyle name="Millares 20 2 2" xfId="1930" xr:uid="{44A2B09A-3CE1-4BFD-8827-A2544FD4F4F4}"/>
    <cellStyle name="Millares 20 3" xfId="1448" xr:uid="{46824532-01F3-40E3-B3D6-EF2E65E5B088}"/>
    <cellStyle name="Millares 21" xfId="476" xr:uid="{00000000-0005-0000-0000-000010020000}"/>
    <cellStyle name="Millares 21 2" xfId="958" xr:uid="{2ED739DE-1589-4ABC-AAF6-BBDB9C4E0EF0}"/>
    <cellStyle name="Millares 21 2 2" xfId="1922" xr:uid="{2814355F-C268-4D7A-BC0C-27183D951CDC}"/>
    <cellStyle name="Millares 21 3" xfId="1440" xr:uid="{819F73B7-550B-4C5D-B1EC-3F85DEBE5D9A}"/>
    <cellStyle name="Millares 22" xfId="486" xr:uid="{00000000-0005-0000-0000-000012020000}"/>
    <cellStyle name="Millares 22 2" xfId="968" xr:uid="{37CE4F21-3224-4CBF-8A94-03DCAB850489}"/>
    <cellStyle name="Millares 22 2 2" xfId="1932" xr:uid="{063D1075-BAEF-4B06-93E6-A2F0D4C0F39E}"/>
    <cellStyle name="Millares 22 3" xfId="1450" xr:uid="{E955CB75-4C72-4BDA-B563-9AC11F6A263C}"/>
    <cellStyle name="Millares 23" xfId="472" xr:uid="{00000000-0005-0000-0000-000014020000}"/>
    <cellStyle name="Millares 23 2" xfId="954" xr:uid="{7D9D1194-9832-437D-A580-44796ACEC353}"/>
    <cellStyle name="Millares 23 2 2" xfId="1918" xr:uid="{4FAFEC45-CDA6-4D13-8939-2D92A8081B9F}"/>
    <cellStyle name="Millares 23 3" xfId="1436" xr:uid="{BEDEA117-BB1C-41E1-A024-86A686215A27}"/>
    <cellStyle name="Millares 24" xfId="467" xr:uid="{00000000-0005-0000-0000-000016020000}"/>
    <cellStyle name="Millares 24 2" xfId="949" xr:uid="{DB114474-C8B8-4B8D-A11B-168A5A231B35}"/>
    <cellStyle name="Millares 24 2 2" xfId="1913" xr:uid="{61B39DC4-5686-4933-847E-617417CC862E}"/>
    <cellStyle name="Millares 24 3" xfId="1431" xr:uid="{86BC74BD-13E3-482A-A1CE-5F5039687C35}"/>
    <cellStyle name="Millares 25" xfId="578" xr:uid="{429FC079-02BC-452D-94F3-4C7577D6651E}"/>
    <cellStyle name="Millares 25 2" xfId="1542" xr:uid="{B42719F5-F953-44A8-BE23-71C4893E1DB5}"/>
    <cellStyle name="Millares 26" xfId="973" xr:uid="{7D50463C-8FAC-4674-8BB1-20120074D3E9}"/>
    <cellStyle name="Millares 26 2" xfId="1937" xr:uid="{D7BBCB5E-834D-474F-A63E-9EEC9280813F}"/>
    <cellStyle name="Millares 27" xfId="1060" xr:uid="{52BD2D2A-3ABA-4529-ACB5-7CFD908498C4}"/>
    <cellStyle name="Millares 3" xfId="244" xr:uid="{00000000-0005-0000-0000-0000C9000000}"/>
    <cellStyle name="Millares 3 2" xfId="726" xr:uid="{2EE50214-9F87-44F1-A9AC-6098003539F4}"/>
    <cellStyle name="Millares 3 2 2" xfId="1690" xr:uid="{66FCBEFC-D789-432C-8810-EED558FA6CB7}"/>
    <cellStyle name="Millares 3 3" xfId="1208" xr:uid="{74D0802B-6440-41C7-B18B-72517486BA89}"/>
    <cellStyle name="Millares 4" xfId="309" xr:uid="{00000000-0005-0000-0000-00005C010000}"/>
    <cellStyle name="Millares 4 2" xfId="791" xr:uid="{CD017955-AFD2-421C-B11E-0028FA14C2DF}"/>
    <cellStyle name="Millares 4 2 2" xfId="1755" xr:uid="{6EC45590-EFDC-40A8-9C00-EE6720D96DC2}"/>
    <cellStyle name="Millares 4 3" xfId="1273" xr:uid="{11F304D7-28A1-4E07-A20E-014805328875}"/>
    <cellStyle name="Millares 5" xfId="168" xr:uid="{00000000-0005-0000-0000-00005E010000}"/>
    <cellStyle name="Millares 5 2" xfId="650" xr:uid="{08EB4B76-CB55-4C49-BCAB-27F89FD56248}"/>
    <cellStyle name="Millares 5 2 2" xfId="1614" xr:uid="{44C0999F-FC3B-4E18-B4FC-D3B7D2C9AFEB}"/>
    <cellStyle name="Millares 5 3" xfId="1132" xr:uid="{F1F3180A-4AB3-448B-989D-2935660D77EC}"/>
    <cellStyle name="Millares 6" xfId="307" xr:uid="{00000000-0005-0000-0000-000060010000}"/>
    <cellStyle name="Millares 6 2" xfId="789" xr:uid="{46A0B798-D371-43C1-8E9E-62EFED1CB98E}"/>
    <cellStyle name="Millares 6 2 2" xfId="1753" xr:uid="{272C0B3F-BEC9-47A5-8FB8-854D0441F20A}"/>
    <cellStyle name="Millares 6 3" xfId="1271" xr:uid="{C6ED9528-08A2-4F31-896C-08FDF1CAE699}"/>
    <cellStyle name="Millares 7" xfId="311" xr:uid="{00000000-0005-0000-0000-000062010000}"/>
    <cellStyle name="Millares 7 2" xfId="793" xr:uid="{269AFF96-5FB9-4E58-B907-C3CC514CA0E6}"/>
    <cellStyle name="Millares 7 2 2" xfId="1757" xr:uid="{B5D56EC3-BD40-4D45-AEA8-61A81F267AB6}"/>
    <cellStyle name="Millares 7 3" xfId="1275" xr:uid="{A4681564-8301-4EA9-935A-0D10B801931F}"/>
    <cellStyle name="Millares 8" xfId="310" xr:uid="{00000000-0005-0000-0000-000064010000}"/>
    <cellStyle name="Millares 8 2" xfId="792" xr:uid="{99D886AC-5809-491E-ABAE-B8480DEE3AE2}"/>
    <cellStyle name="Millares 8 2 2" xfId="1756" xr:uid="{EAC57DD9-BD42-4E12-8744-D1039DB390D6}"/>
    <cellStyle name="Millares 8 3" xfId="1274" xr:uid="{321ECFB9-FA8E-432B-9837-9575C429C05B}"/>
    <cellStyle name="Millares 9" xfId="404" xr:uid="{00000000-0005-0000-0000-000067010000}"/>
    <cellStyle name="Millares 9 2" xfId="886" xr:uid="{8B59CE02-B8C2-49D4-834C-79C5006632D9}"/>
    <cellStyle name="Millares 9 2 2" xfId="1850" xr:uid="{37403422-2AA5-4F4B-BD85-7F3056A542A8}"/>
    <cellStyle name="Millares 9 3" xfId="1368" xr:uid="{3D2715EF-58B5-40B7-8484-3B0D4F41C61B}"/>
    <cellStyle name="Moneda" xfId="1" builtinId="4"/>
    <cellStyle name="Moneda [0] 2" xfId="156" xr:uid="{00000000-0005-0000-0000-0000C9000000}"/>
    <cellStyle name="Moneda [0] 2 2" xfId="306" xr:uid="{00000000-0005-0000-0000-0000C9000000}"/>
    <cellStyle name="Moneda [0] 2 2 2" xfId="788" xr:uid="{D240D0C0-230B-4D1C-B60C-610849298450}"/>
    <cellStyle name="Moneda [0] 2 2 2 2" xfId="1752" xr:uid="{BC76ABC6-713F-4539-A1EB-1E86B0716926}"/>
    <cellStyle name="Moneda [0] 2 2 3" xfId="1270" xr:uid="{B51E9B7F-D87D-4CBC-927E-71DB72A9F75C}"/>
    <cellStyle name="Moneda [0] 2 3" xfId="466" xr:uid="{00000000-0005-0000-0000-0000C9000000}"/>
    <cellStyle name="Moneda [0] 2 3 2" xfId="948" xr:uid="{D186B618-AAB6-4E75-A9AF-910F9CADE1A0}"/>
    <cellStyle name="Moneda [0] 2 3 2 2" xfId="1912" xr:uid="{14BB035F-31C1-465E-B4E6-F854923B02A5}"/>
    <cellStyle name="Moneda [0] 2 3 3" xfId="1430" xr:uid="{075220C4-9118-4EB5-BD11-EDDEFD53CB57}"/>
    <cellStyle name="Moneda [0] 2 4" xfId="638" xr:uid="{3C5EB07E-3AB7-4AE9-A9C8-88610BE1D4CF}"/>
    <cellStyle name="Moneda [0] 2 4 2" xfId="1602" xr:uid="{3E3A21FD-A7DC-4CCD-B5C3-7034EC402B8C}"/>
    <cellStyle name="Moneda [0] 2 5" xfId="1120" xr:uid="{E6FF5A69-FB6C-433B-9F3F-32DC051D70EB}"/>
    <cellStyle name="Moneda 10" xfId="18" xr:uid="{00000000-0005-0000-0000-000005000000}"/>
    <cellStyle name="Moneda 10 10" xfId="503" xr:uid="{3951032D-BAAC-4FD5-A6CD-F77A3DF1384F}"/>
    <cellStyle name="Moneda 10 10 2" xfId="1467" xr:uid="{DDFBEC9B-24CA-4299-9D85-426BA64BB051}"/>
    <cellStyle name="Moneda 10 11" xfId="985" xr:uid="{CA9C891E-E79B-4959-A596-E19BE9581ACD}"/>
    <cellStyle name="Moneda 10 2" xfId="32" xr:uid="{00000000-0005-0000-0000-000006000000}"/>
    <cellStyle name="Moneda 10 2 2" xfId="183" xr:uid="{00000000-0005-0000-0000-000006000000}"/>
    <cellStyle name="Moneda 10 2 2 2" xfId="665" xr:uid="{1E9EA1B4-490B-4699-ABBA-9925A2CA670E}"/>
    <cellStyle name="Moneda 10 2 2 2 2" xfId="1629" xr:uid="{8E4EF947-B6AB-4510-9B3F-6E26619FD5A7}"/>
    <cellStyle name="Moneda 10 2 2 3" xfId="1147" xr:uid="{E7D7A459-B318-4834-86DF-B00B7ABB9393}"/>
    <cellStyle name="Moneda 10 2 3" xfId="343" xr:uid="{00000000-0005-0000-0000-000006000000}"/>
    <cellStyle name="Moneda 10 2 3 2" xfId="825" xr:uid="{D0D07759-AAB7-46BB-A225-060436B8E54B}"/>
    <cellStyle name="Moneda 10 2 3 2 2" xfId="1789" xr:uid="{F2CB6AD4-F1B5-4F59-88AB-DD78FE1CE48C}"/>
    <cellStyle name="Moneda 10 2 3 3" xfId="1307" xr:uid="{32741807-067D-489E-902D-8487B6D699A3}"/>
    <cellStyle name="Moneda 10 2 4" xfId="517" xr:uid="{A067AA87-9C5E-4261-AAA1-993A0C9C856A}"/>
    <cellStyle name="Moneda 10 2 4 2" xfId="1481" xr:uid="{05A9BD91-F9BF-4972-B67C-950F9CF31F23}"/>
    <cellStyle name="Moneda 10 2 5" xfId="999" xr:uid="{EC91DB3A-9B4E-4FFA-A23D-1223CAB2E990}"/>
    <cellStyle name="Moneda 10 3" xfId="46" xr:uid="{00000000-0005-0000-0000-000007000000}"/>
    <cellStyle name="Moneda 10 3 2" xfId="197" xr:uid="{00000000-0005-0000-0000-000007000000}"/>
    <cellStyle name="Moneda 10 3 2 2" xfId="679" xr:uid="{FA2B38FE-A67C-4AE2-9383-9955A99181C4}"/>
    <cellStyle name="Moneda 10 3 2 2 2" xfId="1643" xr:uid="{0692EBB0-1428-4231-A93C-24D5F7E95EB9}"/>
    <cellStyle name="Moneda 10 3 2 3" xfId="1161" xr:uid="{3A40D142-469D-41BC-9EF6-E3C50A9FB339}"/>
    <cellStyle name="Moneda 10 3 3" xfId="357" xr:uid="{00000000-0005-0000-0000-000007000000}"/>
    <cellStyle name="Moneda 10 3 3 2" xfId="839" xr:uid="{3F702ADD-893A-4E5B-AA4C-E63A07FC2428}"/>
    <cellStyle name="Moneda 10 3 3 2 2" xfId="1803" xr:uid="{06716AEB-4A00-4E21-84DF-A6AD37E57448}"/>
    <cellStyle name="Moneda 10 3 3 3" xfId="1321" xr:uid="{C94B7E85-9302-4C90-903C-2BEA3F49A934}"/>
    <cellStyle name="Moneda 10 3 4" xfId="531" xr:uid="{6EABE0EE-6545-461D-AD9C-A860416AFC09}"/>
    <cellStyle name="Moneda 10 3 4 2" xfId="1495" xr:uid="{8087454C-F4B0-42FC-8CEB-09979B803900}"/>
    <cellStyle name="Moneda 10 3 5" xfId="1013" xr:uid="{45615CA3-09F8-483D-93A6-5C1D938A7096}"/>
    <cellStyle name="Moneda 10 4" xfId="60" xr:uid="{00000000-0005-0000-0000-00003E000000}"/>
    <cellStyle name="Moneda 10 4 2" xfId="211" xr:uid="{00000000-0005-0000-0000-00003E000000}"/>
    <cellStyle name="Moneda 10 4 2 2" xfId="693" xr:uid="{0BF0B10F-9A9C-4F16-BBD5-8311FE838A60}"/>
    <cellStyle name="Moneda 10 4 2 2 2" xfId="1657" xr:uid="{2E4AF2B0-2F2F-4D79-85DB-60C2640C4151}"/>
    <cellStyle name="Moneda 10 4 2 3" xfId="1175" xr:uid="{CE820FC0-9255-4190-AD0B-9A7587374E29}"/>
    <cellStyle name="Moneda 10 4 3" xfId="371" xr:uid="{00000000-0005-0000-0000-00003E000000}"/>
    <cellStyle name="Moneda 10 4 3 2" xfId="853" xr:uid="{D563D5F1-D79F-451B-B04C-FC41535BE122}"/>
    <cellStyle name="Moneda 10 4 3 2 2" xfId="1817" xr:uid="{2B97B6F4-302C-4CF6-9319-7E5A91C33665}"/>
    <cellStyle name="Moneda 10 4 3 3" xfId="1335" xr:uid="{8B0FBAB9-3EE9-445A-996C-394E1D3AF7E5}"/>
    <cellStyle name="Moneda 10 4 4" xfId="545" xr:uid="{6818FE45-E6FA-4B11-85FB-7FF5E7B635E1}"/>
    <cellStyle name="Moneda 10 4 4 2" xfId="1509" xr:uid="{EBA8D591-AA40-4CE3-8768-CDF36F1F5A0E}"/>
    <cellStyle name="Moneda 10 4 5" xfId="1027" xr:uid="{6D931265-F3F7-4EF1-8AC3-A0510306E4A3}"/>
    <cellStyle name="Moneda 10 5" xfId="90" xr:uid="{00000000-0005-0000-0000-00003E000000}"/>
    <cellStyle name="Moneda 10 5 2" xfId="241" xr:uid="{00000000-0005-0000-0000-00003E000000}"/>
    <cellStyle name="Moneda 10 5 2 2" xfId="723" xr:uid="{10DFEEE0-4A1D-4E48-87D3-9CC158109769}"/>
    <cellStyle name="Moneda 10 5 2 2 2" xfId="1687" xr:uid="{EF66B5EA-ABC2-4952-8839-63F9FDF963AD}"/>
    <cellStyle name="Moneda 10 5 2 3" xfId="1205" xr:uid="{51BC2E43-E5EC-4061-B5FB-E349ADC62649}"/>
    <cellStyle name="Moneda 10 5 3" xfId="401" xr:uid="{00000000-0005-0000-0000-00003E000000}"/>
    <cellStyle name="Moneda 10 5 3 2" xfId="883" xr:uid="{A3F7D911-53E0-43F1-AF0F-2118BB886392}"/>
    <cellStyle name="Moneda 10 5 3 2 2" xfId="1847" xr:uid="{6E2B14A5-38E8-446E-AEF0-5991EC2DB87D}"/>
    <cellStyle name="Moneda 10 5 3 3" xfId="1365" xr:uid="{C89DAB75-4701-40D4-9670-13CD738EEE3D}"/>
    <cellStyle name="Moneda 10 5 4" xfId="575" xr:uid="{9B4886E1-43EA-413A-8414-88A2B765A9D1}"/>
    <cellStyle name="Moneda 10 5 4 2" xfId="1539" xr:uid="{C2D300FD-17FC-4961-BDFF-8091C504DDE0}"/>
    <cellStyle name="Moneda 10 5 5" xfId="1057" xr:uid="{4111B9A5-621A-4F8E-8E5D-9661B4FCC19A}"/>
    <cellStyle name="Moneda 10 6" xfId="117" xr:uid="{00000000-0005-0000-0000-00003E000000}"/>
    <cellStyle name="Moneda 10 6 2" xfId="269" xr:uid="{00000000-0005-0000-0000-00003E000000}"/>
    <cellStyle name="Moneda 10 6 2 2" xfId="751" xr:uid="{EE9E6B3A-BBA5-401A-BDCF-C75EFDF863B6}"/>
    <cellStyle name="Moneda 10 6 2 2 2" xfId="1715" xr:uid="{8635EA64-B11C-4A17-937F-678A9CBFB59F}"/>
    <cellStyle name="Moneda 10 6 2 3" xfId="1233" xr:uid="{3E38913C-CF89-4B61-8316-AC7180BE15FD}"/>
    <cellStyle name="Moneda 10 6 3" xfId="429" xr:uid="{00000000-0005-0000-0000-00003E000000}"/>
    <cellStyle name="Moneda 10 6 3 2" xfId="911" xr:uid="{66AA99A0-73A1-4794-9DC3-38D3A2E53023}"/>
    <cellStyle name="Moneda 10 6 3 2 2" xfId="1875" xr:uid="{0F0F9432-2691-4A24-91FA-56846C4230DC}"/>
    <cellStyle name="Moneda 10 6 3 3" xfId="1393" xr:uid="{657E26A9-3B24-4967-88C1-21281ECE2755}"/>
    <cellStyle name="Moneda 10 6 4" xfId="603" xr:uid="{6C78F054-BA15-4EED-9173-185C7BF03F24}"/>
    <cellStyle name="Moneda 10 6 4 2" xfId="1567" xr:uid="{3E3354BA-5C7F-4BC4-B4A1-67408989B45F}"/>
    <cellStyle name="Moneda 10 6 5" xfId="1085" xr:uid="{6EB8BB10-8D5B-4826-B474-4AE80AD887DE}"/>
    <cellStyle name="Moneda 10 7" xfId="144" xr:uid="{00000000-0005-0000-0000-00003E000000}"/>
    <cellStyle name="Moneda 10 7 2" xfId="296" xr:uid="{00000000-0005-0000-0000-00003E000000}"/>
    <cellStyle name="Moneda 10 7 2 2" xfId="778" xr:uid="{C5404AE3-FB07-4318-9002-19458525A777}"/>
    <cellStyle name="Moneda 10 7 2 2 2" xfId="1742" xr:uid="{FA9FC6A4-B6A5-47A0-85B4-C81A869270BD}"/>
    <cellStyle name="Moneda 10 7 2 3" xfId="1260" xr:uid="{FD82445F-9B94-4352-967B-7E66AEFA8B20}"/>
    <cellStyle name="Moneda 10 7 3" xfId="456" xr:uid="{00000000-0005-0000-0000-00003E000000}"/>
    <cellStyle name="Moneda 10 7 3 2" xfId="938" xr:uid="{E348D94C-12E0-4BD8-90EB-B8D95ECDB303}"/>
    <cellStyle name="Moneda 10 7 3 2 2" xfId="1902" xr:uid="{E6E1F149-628F-45E5-8A4D-50237BDBF990}"/>
    <cellStyle name="Moneda 10 7 3 3" xfId="1420" xr:uid="{4F87A2AD-64DF-42C6-8805-7FC161F9A236}"/>
    <cellStyle name="Moneda 10 7 4" xfId="630" xr:uid="{1D447BF0-61A1-4F04-9DD0-F9FCA0F2B74C}"/>
    <cellStyle name="Moneda 10 7 4 2" xfId="1594" xr:uid="{0A2A1E8E-9905-4DC7-88F3-A4EC88D82B17}"/>
    <cellStyle name="Moneda 10 7 5" xfId="1112" xr:uid="{646CA2C9-7DD9-439C-8063-F9F4358CBA2B}"/>
    <cellStyle name="Moneda 10 8" xfId="169" xr:uid="{00000000-0005-0000-0000-000005000000}"/>
    <cellStyle name="Moneda 10 8 2" xfId="651" xr:uid="{2C12C166-2FCC-441A-8DD5-8994B565B898}"/>
    <cellStyle name="Moneda 10 8 2 2" xfId="1615" xr:uid="{970D0E86-C7C9-4C2B-B967-D4EAB657FF92}"/>
    <cellStyle name="Moneda 10 8 3" xfId="1133" xr:uid="{C5D795F9-6A6E-4E73-B272-084D6E55FFFE}"/>
    <cellStyle name="Moneda 10 9" xfId="329" xr:uid="{00000000-0005-0000-0000-000005000000}"/>
    <cellStyle name="Moneda 10 9 2" xfId="811" xr:uid="{C6C2E89E-65B8-47AA-9769-432EEF4562D0}"/>
    <cellStyle name="Moneda 10 9 2 2" xfId="1775" xr:uid="{91C102D8-3045-40C4-9B7C-60D359590ED6}"/>
    <cellStyle name="Moneda 10 9 3" xfId="1293" xr:uid="{BB90F1D3-4510-4F4E-A388-7A862A85D7A5}"/>
    <cellStyle name="Moneda 11" xfId="19" xr:uid="{00000000-0005-0000-0000-000008000000}"/>
    <cellStyle name="Moneda 11 10" xfId="504" xr:uid="{D7A186BB-734C-40D9-A2F8-D14DB050D24F}"/>
    <cellStyle name="Moneda 11 10 2" xfId="1468" xr:uid="{818276B2-EA47-4046-A2D2-62FA3E507C04}"/>
    <cellStyle name="Moneda 11 11" xfId="986" xr:uid="{A8E7D1F9-AE43-443D-B1A2-04513026B418}"/>
    <cellStyle name="Moneda 11 2" xfId="33" xr:uid="{00000000-0005-0000-0000-000009000000}"/>
    <cellStyle name="Moneda 11 2 2" xfId="184" xr:uid="{00000000-0005-0000-0000-000009000000}"/>
    <cellStyle name="Moneda 11 2 2 2" xfId="666" xr:uid="{FF9493EA-1196-49D2-8A85-B444F9759A67}"/>
    <cellStyle name="Moneda 11 2 2 2 2" xfId="1630" xr:uid="{371C944C-4F4C-410D-8AE4-3E43C92FDC9B}"/>
    <cellStyle name="Moneda 11 2 2 3" xfId="1148" xr:uid="{AD145FB5-C6D3-480E-B176-01ADF1E15712}"/>
    <cellStyle name="Moneda 11 2 3" xfId="344" xr:uid="{00000000-0005-0000-0000-000009000000}"/>
    <cellStyle name="Moneda 11 2 3 2" xfId="826" xr:uid="{D42FF4C1-051F-4FB9-9DA4-4D524B800EDA}"/>
    <cellStyle name="Moneda 11 2 3 2 2" xfId="1790" xr:uid="{54BEF258-08A0-4095-9DEC-58CF0895BB0E}"/>
    <cellStyle name="Moneda 11 2 3 3" xfId="1308" xr:uid="{40281D65-9742-4694-AFD1-719231627C96}"/>
    <cellStyle name="Moneda 11 2 4" xfId="518" xr:uid="{624954C4-377D-4660-B08B-9C854F0947E5}"/>
    <cellStyle name="Moneda 11 2 4 2" xfId="1482" xr:uid="{A5A3DE06-9430-4C47-BBF9-2D71DB145537}"/>
    <cellStyle name="Moneda 11 2 5" xfId="1000" xr:uid="{1ED8ED68-9AE9-44A9-9A62-92317650760B}"/>
    <cellStyle name="Moneda 11 3" xfId="47" xr:uid="{00000000-0005-0000-0000-00000A000000}"/>
    <cellStyle name="Moneda 11 3 2" xfId="198" xr:uid="{00000000-0005-0000-0000-00000A000000}"/>
    <cellStyle name="Moneda 11 3 2 2" xfId="680" xr:uid="{1F07DC34-5F8E-44B1-A9B1-14479E8DE317}"/>
    <cellStyle name="Moneda 11 3 2 2 2" xfId="1644" xr:uid="{3FE1E3BD-5D59-4D13-88D7-618E8C935BA2}"/>
    <cellStyle name="Moneda 11 3 2 3" xfId="1162" xr:uid="{F70BB30D-E864-4345-ACC9-ACD1F853B3A8}"/>
    <cellStyle name="Moneda 11 3 3" xfId="358" xr:uid="{00000000-0005-0000-0000-00000A000000}"/>
    <cellStyle name="Moneda 11 3 3 2" xfId="840" xr:uid="{5E2F31AE-CEE0-4627-AB9B-63EAF4D1E4D9}"/>
    <cellStyle name="Moneda 11 3 3 2 2" xfId="1804" xr:uid="{E361BACC-8709-411D-A4C1-74895CC75A90}"/>
    <cellStyle name="Moneda 11 3 3 3" xfId="1322" xr:uid="{578DD463-E4C9-469E-A5D5-C8569BEAA415}"/>
    <cellStyle name="Moneda 11 3 4" xfId="532" xr:uid="{C4D65105-55CD-413D-8FF1-08CB4070560A}"/>
    <cellStyle name="Moneda 11 3 4 2" xfId="1496" xr:uid="{82E53B67-4D81-4F92-ADEA-4EC90C6BC31E}"/>
    <cellStyle name="Moneda 11 3 5" xfId="1014" xr:uid="{70593ADC-3103-450A-BA9A-3D7B651F3DDF}"/>
    <cellStyle name="Moneda 11 4" xfId="61" xr:uid="{BFCC5370-7DF1-49FD-8056-B45525541637}"/>
    <cellStyle name="Moneda 11 4 2" xfId="212" xr:uid="{BFCC5370-7DF1-49FD-8056-B45525541637}"/>
    <cellStyle name="Moneda 11 4 2 2" xfId="694" xr:uid="{5046852B-C6A7-4BC8-9F97-32B1BF9528B1}"/>
    <cellStyle name="Moneda 11 4 2 2 2" xfId="1658" xr:uid="{0B5AF9EE-E0EB-450C-BC59-15776BA78143}"/>
    <cellStyle name="Moneda 11 4 2 3" xfId="1176" xr:uid="{0AA22BA0-EDC5-48C1-A2BC-A99C6976175A}"/>
    <cellStyle name="Moneda 11 4 3" xfId="372" xr:uid="{BFCC5370-7DF1-49FD-8056-B45525541637}"/>
    <cellStyle name="Moneda 11 4 3 2" xfId="854" xr:uid="{A207237F-6F7D-4BAE-8DDB-0447BA10A526}"/>
    <cellStyle name="Moneda 11 4 3 2 2" xfId="1818" xr:uid="{14605944-AF79-47C6-8554-CA9A4E905FD8}"/>
    <cellStyle name="Moneda 11 4 3 3" xfId="1336" xr:uid="{D1F91E56-27C1-4F8D-8CC1-D91B837F8D03}"/>
    <cellStyle name="Moneda 11 4 4" xfId="546" xr:uid="{B3774685-06D4-4D48-A60E-F4A744D0B774}"/>
    <cellStyle name="Moneda 11 4 4 2" xfId="1510" xr:uid="{B901AA28-0D36-47E7-A67C-07EBC60EFEFB}"/>
    <cellStyle name="Moneda 11 4 5" xfId="1028" xr:uid="{D7E729C4-0A17-419E-84D1-C850900E8159}"/>
    <cellStyle name="Moneda 11 5" xfId="91" xr:uid="{BFCC5370-7DF1-49FD-8056-B45525541637}"/>
    <cellStyle name="Moneda 11 5 2" xfId="242" xr:uid="{BFCC5370-7DF1-49FD-8056-B45525541637}"/>
    <cellStyle name="Moneda 11 5 2 2" xfId="724" xr:uid="{384C7F56-FA42-48F5-A37A-2DDBA5B75DA9}"/>
    <cellStyle name="Moneda 11 5 2 2 2" xfId="1688" xr:uid="{BBBD24F2-2512-4F02-9A9A-D07DDCF49832}"/>
    <cellStyle name="Moneda 11 5 2 3" xfId="1206" xr:uid="{733760B0-00FF-4267-BD15-EFD8F8891D5D}"/>
    <cellStyle name="Moneda 11 5 3" xfId="402" xr:uid="{BFCC5370-7DF1-49FD-8056-B45525541637}"/>
    <cellStyle name="Moneda 11 5 3 2" xfId="884" xr:uid="{CD49C9FE-D5BB-4BEE-A8F0-35567D4C1B77}"/>
    <cellStyle name="Moneda 11 5 3 2 2" xfId="1848" xr:uid="{E72EFF22-B903-450D-966F-37EB30B133F7}"/>
    <cellStyle name="Moneda 11 5 3 3" xfId="1366" xr:uid="{84B2BC80-AE65-46E7-AB04-77706C82ABA9}"/>
    <cellStyle name="Moneda 11 5 4" xfId="576" xr:uid="{2E87B213-3D32-4B6F-8F32-26BE51AF43DD}"/>
    <cellStyle name="Moneda 11 5 4 2" xfId="1540" xr:uid="{DE40FAAE-479E-41A5-B1D6-76DB6196374A}"/>
    <cellStyle name="Moneda 11 5 5" xfId="1058" xr:uid="{2078DB23-9020-4D5F-84BB-871520019AA8}"/>
    <cellStyle name="Moneda 11 6" xfId="118" xr:uid="{BFCC5370-7DF1-49FD-8056-B45525541637}"/>
    <cellStyle name="Moneda 11 6 2" xfId="270" xr:uid="{BFCC5370-7DF1-49FD-8056-B45525541637}"/>
    <cellStyle name="Moneda 11 6 2 2" xfId="752" xr:uid="{C93E921F-314F-4E50-AEE9-6AC1290A8029}"/>
    <cellStyle name="Moneda 11 6 2 2 2" xfId="1716" xr:uid="{2AD83EDE-9086-4983-91A3-87D7A85A1861}"/>
    <cellStyle name="Moneda 11 6 2 3" xfId="1234" xr:uid="{5826701D-68BF-4C65-B230-1B9CC2E280FE}"/>
    <cellStyle name="Moneda 11 6 3" xfId="430" xr:uid="{BFCC5370-7DF1-49FD-8056-B45525541637}"/>
    <cellStyle name="Moneda 11 6 3 2" xfId="912" xr:uid="{D6424256-5EA6-4A7F-86FF-63C9FE1547B1}"/>
    <cellStyle name="Moneda 11 6 3 2 2" xfId="1876" xr:uid="{E482FD83-8932-4A4F-9B8A-5CBD1B3B0D7F}"/>
    <cellStyle name="Moneda 11 6 3 3" xfId="1394" xr:uid="{5C2B56C9-7E72-472A-83DA-F5780A015465}"/>
    <cellStyle name="Moneda 11 6 4" xfId="604" xr:uid="{8AEADD67-1E58-40DC-AE2A-072912714F26}"/>
    <cellStyle name="Moneda 11 6 4 2" xfId="1568" xr:uid="{1FB515B1-55A9-4437-BE48-CDD3BB91ADE2}"/>
    <cellStyle name="Moneda 11 6 5" xfId="1086" xr:uid="{57986DF8-BC39-43E2-99B6-B15677C0FCA8}"/>
    <cellStyle name="Moneda 11 7" xfId="145" xr:uid="{BFCC5370-7DF1-49FD-8056-B45525541637}"/>
    <cellStyle name="Moneda 11 7 2" xfId="297" xr:uid="{BFCC5370-7DF1-49FD-8056-B45525541637}"/>
    <cellStyle name="Moneda 11 7 2 2" xfId="779" xr:uid="{C4C6F4B7-069A-4E54-A978-6BC28EF283E1}"/>
    <cellStyle name="Moneda 11 7 2 2 2" xfId="1743" xr:uid="{A66AEF02-3FA7-4E93-957E-FB32BFE51DDB}"/>
    <cellStyle name="Moneda 11 7 2 3" xfId="1261" xr:uid="{3E74E4B9-379F-43CA-A2C5-02CA649571CC}"/>
    <cellStyle name="Moneda 11 7 3" xfId="457" xr:uid="{BFCC5370-7DF1-49FD-8056-B45525541637}"/>
    <cellStyle name="Moneda 11 7 3 2" xfId="939" xr:uid="{6021E2EF-34B5-4E8C-8258-678F53CA90C4}"/>
    <cellStyle name="Moneda 11 7 3 2 2" xfId="1903" xr:uid="{962A3130-AA79-4F98-8415-512EB234ADE6}"/>
    <cellStyle name="Moneda 11 7 3 3" xfId="1421" xr:uid="{87244D1A-ED37-454D-A4D3-B20E1FA749BC}"/>
    <cellStyle name="Moneda 11 7 4" xfId="631" xr:uid="{AAA7056A-5ED5-4E60-AE7C-B27160FFF743}"/>
    <cellStyle name="Moneda 11 7 4 2" xfId="1595" xr:uid="{8437DFB2-497A-48B6-8542-B2F42945BB99}"/>
    <cellStyle name="Moneda 11 7 5" xfId="1113" xr:uid="{BA00FC3C-C209-419B-BC1C-13C435D4810C}"/>
    <cellStyle name="Moneda 11 8" xfId="170" xr:uid="{00000000-0005-0000-0000-000008000000}"/>
    <cellStyle name="Moneda 11 8 2" xfId="652" xr:uid="{D2CB0607-64BB-418C-8C50-B9F617AE5C3E}"/>
    <cellStyle name="Moneda 11 8 2 2" xfId="1616" xr:uid="{C6202E10-4B4F-4A19-9DE7-0252C3B33A71}"/>
    <cellStyle name="Moneda 11 8 3" xfId="1134" xr:uid="{285EE769-DF65-4E35-9D6C-881C2A6A8B16}"/>
    <cellStyle name="Moneda 11 9" xfId="330" xr:uid="{00000000-0005-0000-0000-000008000000}"/>
    <cellStyle name="Moneda 11 9 2" xfId="812" xr:uid="{F2874B82-FEF2-4740-86FB-62415DF81C32}"/>
    <cellStyle name="Moneda 11 9 2 2" xfId="1776" xr:uid="{15C35B3E-95F0-468F-BEB2-FE9CFCC6694C}"/>
    <cellStyle name="Moneda 11 9 3" xfId="1294" xr:uid="{BF8AF3B6-58E9-46E6-86CB-43C96CB2404E}"/>
    <cellStyle name="Moneda 12" xfId="20" xr:uid="{00000000-0005-0000-0000-00000B000000}"/>
    <cellStyle name="Moneda 12 10" xfId="505" xr:uid="{E590CC14-EE3B-4FE4-9FE0-DF78AF933AE9}"/>
    <cellStyle name="Moneda 12 10 2" xfId="1469" xr:uid="{F7FA1CD5-70FF-4058-A6C7-EC739777E995}"/>
    <cellStyle name="Moneda 12 11" xfId="987" xr:uid="{B511B76D-5F8B-4927-AC35-F1FEFFA1F216}"/>
    <cellStyle name="Moneda 12 2" xfId="34" xr:uid="{00000000-0005-0000-0000-00000C000000}"/>
    <cellStyle name="Moneda 12 2 2" xfId="185" xr:uid="{00000000-0005-0000-0000-00000C000000}"/>
    <cellStyle name="Moneda 12 2 2 2" xfId="667" xr:uid="{2915477B-BD47-48A0-A16B-498419AAA8F0}"/>
    <cellStyle name="Moneda 12 2 2 2 2" xfId="1631" xr:uid="{41656E87-E647-4494-9BA7-E4F339EDF931}"/>
    <cellStyle name="Moneda 12 2 2 3" xfId="1149" xr:uid="{18A0FBEC-ED2B-45C8-81D0-F81188F4DC90}"/>
    <cellStyle name="Moneda 12 2 3" xfId="345" xr:uid="{00000000-0005-0000-0000-00000C000000}"/>
    <cellStyle name="Moneda 12 2 3 2" xfId="827" xr:uid="{27369C8A-C171-44FA-9142-DBF80F275A11}"/>
    <cellStyle name="Moneda 12 2 3 2 2" xfId="1791" xr:uid="{3207CA05-82C8-42D5-89EE-FCC7FD108E63}"/>
    <cellStyle name="Moneda 12 2 3 3" xfId="1309" xr:uid="{6B02A04E-9A17-4C54-A0EF-A0F7FDAC4A0D}"/>
    <cellStyle name="Moneda 12 2 4" xfId="519" xr:uid="{D00DCB69-C636-4485-AC8B-C1B1050E27E8}"/>
    <cellStyle name="Moneda 12 2 4 2" xfId="1483" xr:uid="{18FACAFF-0038-4BCF-A84E-9E3D956826F5}"/>
    <cellStyle name="Moneda 12 2 5" xfId="1001" xr:uid="{74925CD8-27D2-4733-8ADA-A574A386E055}"/>
    <cellStyle name="Moneda 12 3" xfId="48" xr:uid="{00000000-0005-0000-0000-00000D000000}"/>
    <cellStyle name="Moneda 12 3 2" xfId="199" xr:uid="{00000000-0005-0000-0000-00000D000000}"/>
    <cellStyle name="Moneda 12 3 2 2" xfId="681" xr:uid="{22BE5943-71B9-4D0A-89C3-F091B0F12F32}"/>
    <cellStyle name="Moneda 12 3 2 2 2" xfId="1645" xr:uid="{153799E6-1DE5-49E7-8B8F-DB96D73808C4}"/>
    <cellStyle name="Moneda 12 3 2 3" xfId="1163" xr:uid="{5CABB900-F151-4B77-A590-6269650B703B}"/>
    <cellStyle name="Moneda 12 3 3" xfId="359" xr:uid="{00000000-0005-0000-0000-00000D000000}"/>
    <cellStyle name="Moneda 12 3 3 2" xfId="841" xr:uid="{B3A0A3D8-5D5A-48C4-9952-8EBD92D1DF30}"/>
    <cellStyle name="Moneda 12 3 3 2 2" xfId="1805" xr:uid="{FE9DD7CB-0CCC-46C9-B6D2-23BF8E4C4EDE}"/>
    <cellStyle name="Moneda 12 3 3 3" xfId="1323" xr:uid="{A7FF2E6D-1AFB-4D25-9A4D-DE6AD36A1DF2}"/>
    <cellStyle name="Moneda 12 3 4" xfId="533" xr:uid="{0BABD79E-595A-4A93-B3FE-DD3C322C883E}"/>
    <cellStyle name="Moneda 12 3 4 2" xfId="1497" xr:uid="{5B388928-42FA-4A79-8300-9B543413A85D}"/>
    <cellStyle name="Moneda 12 3 5" xfId="1015" xr:uid="{99A9E6BC-31DF-4FF1-B2F1-CB536EF10625}"/>
    <cellStyle name="Moneda 12 4" xfId="62" xr:uid="{9C21B157-517E-4758-80BA-CD1290A74D65}"/>
    <cellStyle name="Moneda 12 4 2" xfId="213" xr:uid="{9C21B157-517E-4758-80BA-CD1290A74D65}"/>
    <cellStyle name="Moneda 12 4 2 2" xfId="695" xr:uid="{391448D4-3072-46B4-8F23-A2D525A35C63}"/>
    <cellStyle name="Moneda 12 4 2 2 2" xfId="1659" xr:uid="{606346DA-93AC-418F-AD95-C87A30B8897F}"/>
    <cellStyle name="Moneda 12 4 2 3" xfId="1177" xr:uid="{4717DB22-CC65-4E64-AF1E-3ADAA4148B50}"/>
    <cellStyle name="Moneda 12 4 3" xfId="373" xr:uid="{9C21B157-517E-4758-80BA-CD1290A74D65}"/>
    <cellStyle name="Moneda 12 4 3 2" xfId="855" xr:uid="{E42A7769-0C98-4AAE-860E-BF1448BA6196}"/>
    <cellStyle name="Moneda 12 4 3 2 2" xfId="1819" xr:uid="{EE6A77C3-5E1D-4709-A0EB-A0ADFDDFAEEA}"/>
    <cellStyle name="Moneda 12 4 3 3" xfId="1337" xr:uid="{19489DCB-33CC-45BC-AFFF-9F97E8C3760A}"/>
    <cellStyle name="Moneda 12 4 4" xfId="547" xr:uid="{D4C50AD2-88A6-4DBB-8317-C1F66643AE72}"/>
    <cellStyle name="Moneda 12 4 4 2" xfId="1511" xr:uid="{6A486F6F-6233-414E-8917-2012AD5C8FE8}"/>
    <cellStyle name="Moneda 12 4 5" xfId="1029" xr:uid="{98A36AF3-7000-41E5-81D7-D089D6BE0D59}"/>
    <cellStyle name="Moneda 12 5" xfId="92" xr:uid="{9C21B157-517E-4758-80BA-CD1290A74D65}"/>
    <cellStyle name="Moneda 12 5 2" xfId="243" xr:uid="{9C21B157-517E-4758-80BA-CD1290A74D65}"/>
    <cellStyle name="Moneda 12 5 2 2" xfId="725" xr:uid="{B5636737-562E-4567-AF0B-4292AFB91753}"/>
    <cellStyle name="Moneda 12 5 2 2 2" xfId="1689" xr:uid="{DE9A9B75-DCCB-4C4F-9FAE-2CFB133AAAE6}"/>
    <cellStyle name="Moneda 12 5 2 3" xfId="1207" xr:uid="{FF76FB58-95CB-4E4B-BCB3-C4341DE9AB17}"/>
    <cellStyle name="Moneda 12 5 3" xfId="403" xr:uid="{9C21B157-517E-4758-80BA-CD1290A74D65}"/>
    <cellStyle name="Moneda 12 5 3 2" xfId="885" xr:uid="{C7268640-2A3A-4023-90AE-CD3B34B0A2BD}"/>
    <cellStyle name="Moneda 12 5 3 2 2" xfId="1849" xr:uid="{89CFDCC9-0037-4D93-9F6D-48E0F103A860}"/>
    <cellStyle name="Moneda 12 5 3 3" xfId="1367" xr:uid="{8A0ABF1F-85BB-46E2-B5B4-190BEDADD74F}"/>
    <cellStyle name="Moneda 12 5 4" xfId="577" xr:uid="{EB86894A-F0AF-4932-B8AD-F6F8616F05F0}"/>
    <cellStyle name="Moneda 12 5 4 2" xfId="1541" xr:uid="{CC29FBC6-2921-45D4-845E-3B95D548FB4C}"/>
    <cellStyle name="Moneda 12 5 5" xfId="1059" xr:uid="{E3A17685-E1FB-4CC9-A8A6-EDD587A5F6BA}"/>
    <cellStyle name="Moneda 12 6" xfId="119" xr:uid="{9C21B157-517E-4758-80BA-CD1290A74D65}"/>
    <cellStyle name="Moneda 12 6 2" xfId="271" xr:uid="{9C21B157-517E-4758-80BA-CD1290A74D65}"/>
    <cellStyle name="Moneda 12 6 2 2" xfId="753" xr:uid="{5566F49E-BAE5-4454-9662-9F9762517FD6}"/>
    <cellStyle name="Moneda 12 6 2 2 2" xfId="1717" xr:uid="{1BC441B7-04E5-4176-9320-AF814788D894}"/>
    <cellStyle name="Moneda 12 6 2 3" xfId="1235" xr:uid="{01547803-EF02-4FE7-A4DF-72CE2766785D}"/>
    <cellStyle name="Moneda 12 6 3" xfId="431" xr:uid="{9C21B157-517E-4758-80BA-CD1290A74D65}"/>
    <cellStyle name="Moneda 12 6 3 2" xfId="913" xr:uid="{8CC9F029-74A9-451E-BDFE-64BF6FDA99A6}"/>
    <cellStyle name="Moneda 12 6 3 2 2" xfId="1877" xr:uid="{C71A13E0-500D-417E-B006-7E70C82A8F2C}"/>
    <cellStyle name="Moneda 12 6 3 3" xfId="1395" xr:uid="{1013C143-C8E1-4F82-BEAC-26D609027A97}"/>
    <cellStyle name="Moneda 12 6 4" xfId="605" xr:uid="{37F938F4-F13A-4409-A59F-C02B9686C04B}"/>
    <cellStyle name="Moneda 12 6 4 2" xfId="1569" xr:uid="{48D12636-2D15-4C10-8357-738F98D7A469}"/>
    <cellStyle name="Moneda 12 6 5" xfId="1087" xr:uid="{160B4DCC-A879-44B3-9E87-867CD1AC5E2A}"/>
    <cellStyle name="Moneda 12 7" xfId="146" xr:uid="{9C21B157-517E-4758-80BA-CD1290A74D65}"/>
    <cellStyle name="Moneda 12 7 2" xfId="298" xr:uid="{9C21B157-517E-4758-80BA-CD1290A74D65}"/>
    <cellStyle name="Moneda 12 7 2 2" xfId="780" xr:uid="{C06A46F1-130D-400F-814C-A23686CE0D79}"/>
    <cellStyle name="Moneda 12 7 2 2 2" xfId="1744" xr:uid="{1BD256AE-A2BD-4536-9404-B76D78AB1A9C}"/>
    <cellStyle name="Moneda 12 7 2 3" xfId="1262" xr:uid="{3E512C40-40D7-4098-B987-D39910F4F93D}"/>
    <cellStyle name="Moneda 12 7 3" xfId="458" xr:uid="{9C21B157-517E-4758-80BA-CD1290A74D65}"/>
    <cellStyle name="Moneda 12 7 3 2" xfId="940" xr:uid="{975353C2-79F6-463B-A63B-D9A52DC4A03C}"/>
    <cellStyle name="Moneda 12 7 3 2 2" xfId="1904" xr:uid="{95C585AE-97B5-4E28-B0E5-AAC1053A1B91}"/>
    <cellStyle name="Moneda 12 7 3 3" xfId="1422" xr:uid="{EC92F878-192C-4AD3-B544-29C0886D370B}"/>
    <cellStyle name="Moneda 12 7 4" xfId="632" xr:uid="{E40C18AD-4B80-4976-9A8A-46C98B7B3EA7}"/>
    <cellStyle name="Moneda 12 7 4 2" xfId="1596" xr:uid="{3508A41D-4973-4A2A-BC75-46AEC6B0520A}"/>
    <cellStyle name="Moneda 12 7 5" xfId="1114" xr:uid="{BE7F329D-18EA-4AE5-9AF9-8CA5D3C72169}"/>
    <cellStyle name="Moneda 12 8" xfId="171" xr:uid="{00000000-0005-0000-0000-00000B000000}"/>
    <cellStyle name="Moneda 12 8 2" xfId="653" xr:uid="{7024BB03-4ACA-4860-8221-DA05E918E7EB}"/>
    <cellStyle name="Moneda 12 8 2 2" xfId="1617" xr:uid="{3AD577C5-2CA0-41A2-8DFB-00ED910744BB}"/>
    <cellStyle name="Moneda 12 8 3" xfId="1135" xr:uid="{7D7E1620-4586-4DC2-BE5C-B2C6D69522A9}"/>
    <cellStyle name="Moneda 12 9" xfId="331" xr:uid="{00000000-0005-0000-0000-00000B000000}"/>
    <cellStyle name="Moneda 12 9 2" xfId="813" xr:uid="{33C34249-85B4-4D2C-8690-7B6C092CE358}"/>
    <cellStyle name="Moneda 12 9 2 2" xfId="1777" xr:uid="{EF50E318-5187-42E9-9EC5-5AB5177A1C05}"/>
    <cellStyle name="Moneda 12 9 3" xfId="1295" xr:uid="{89DB96A5-E6ED-4CEA-8E5B-B8D5E5C23A37}"/>
    <cellStyle name="Moneda 13" xfId="21" xr:uid="{00000000-0005-0000-0000-00000E000000}"/>
    <cellStyle name="Moneda 13 2" xfId="79" xr:uid="{00000000-0005-0000-0000-00003E000000}"/>
    <cellStyle name="Moneda 13 2 2" xfId="230" xr:uid="{00000000-0005-0000-0000-00003E000000}"/>
    <cellStyle name="Moneda 13 2 2 2" xfId="712" xr:uid="{0EBBA151-AA8A-48F9-A85F-92856DD221C9}"/>
    <cellStyle name="Moneda 13 2 2 2 2" xfId="1676" xr:uid="{9B65B356-6CF9-4E64-AA47-E1AF5822454F}"/>
    <cellStyle name="Moneda 13 2 2 3" xfId="1194" xr:uid="{9769F9FD-FE0F-4549-8C72-55E9FDC38763}"/>
    <cellStyle name="Moneda 13 2 3" xfId="390" xr:uid="{00000000-0005-0000-0000-00003E000000}"/>
    <cellStyle name="Moneda 13 2 3 2" xfId="872" xr:uid="{EFD0B14B-5289-48A8-97A0-E05B0622649C}"/>
    <cellStyle name="Moneda 13 2 3 2 2" xfId="1836" xr:uid="{60A67CC2-491F-48DE-A041-6FA92B9ACCD4}"/>
    <cellStyle name="Moneda 13 2 3 3" xfId="1354" xr:uid="{51E3F025-5E5E-4B74-8E63-B1E80A3282AA}"/>
    <cellStyle name="Moneda 13 2 4" xfId="564" xr:uid="{72EC4553-A0A4-4A92-A5DC-023A151EDC14}"/>
    <cellStyle name="Moneda 13 2 4 2" xfId="1528" xr:uid="{7E147930-D746-4214-900A-934F846D07DF}"/>
    <cellStyle name="Moneda 13 2 5" xfId="1046" xr:uid="{8EFD600C-9658-490E-ABF9-423C10B6DDA0}"/>
    <cellStyle name="Moneda 13 3" xfId="106" xr:uid="{00000000-0005-0000-0000-00003E000000}"/>
    <cellStyle name="Moneda 13 3 2" xfId="258" xr:uid="{00000000-0005-0000-0000-00003E000000}"/>
    <cellStyle name="Moneda 13 3 2 2" xfId="740" xr:uid="{86002BB1-AF59-4F35-A0B8-D4961ECEB6ED}"/>
    <cellStyle name="Moneda 13 3 2 2 2" xfId="1704" xr:uid="{F73858D0-7940-4E79-B841-CB71D2D5716D}"/>
    <cellStyle name="Moneda 13 3 2 3" xfId="1222" xr:uid="{F3975794-1CCB-44D5-B15E-191596BAFB8A}"/>
    <cellStyle name="Moneda 13 3 3" xfId="418" xr:uid="{00000000-0005-0000-0000-00003E000000}"/>
    <cellStyle name="Moneda 13 3 3 2" xfId="900" xr:uid="{46B19955-9907-4ACA-A5BF-D20E47ED3EA3}"/>
    <cellStyle name="Moneda 13 3 3 2 2" xfId="1864" xr:uid="{BAAE5C2B-7909-467D-A1A7-20C9796E8457}"/>
    <cellStyle name="Moneda 13 3 3 3" xfId="1382" xr:uid="{E89C2D39-34A3-4DFE-9E69-E654B4B3032A}"/>
    <cellStyle name="Moneda 13 3 4" xfId="592" xr:uid="{582BAB39-3B79-4387-A8E0-1BBBF42B2549}"/>
    <cellStyle name="Moneda 13 3 4 2" xfId="1556" xr:uid="{71B6FB71-93DB-4CFF-A55E-0A5C547E8BB5}"/>
    <cellStyle name="Moneda 13 3 5" xfId="1074" xr:uid="{B0EEDEA6-4B61-47DE-9988-30CDE55CB812}"/>
    <cellStyle name="Moneda 13 4" xfId="133" xr:uid="{00000000-0005-0000-0000-00003E000000}"/>
    <cellStyle name="Moneda 13 4 2" xfId="285" xr:uid="{00000000-0005-0000-0000-00003E000000}"/>
    <cellStyle name="Moneda 13 4 2 2" xfId="767" xr:uid="{3B360D76-5E7B-4F1B-B306-F8D10AE5F206}"/>
    <cellStyle name="Moneda 13 4 2 2 2" xfId="1731" xr:uid="{C1ADBC17-F693-4CE0-8D9A-D0C521B4E07B}"/>
    <cellStyle name="Moneda 13 4 2 3" xfId="1249" xr:uid="{3C610E82-27A1-4841-BBA9-C572F33F5C98}"/>
    <cellStyle name="Moneda 13 4 3" xfId="445" xr:uid="{00000000-0005-0000-0000-00003E000000}"/>
    <cellStyle name="Moneda 13 4 3 2" xfId="927" xr:uid="{39409EFF-F43E-467D-B2FB-DDBEDE7724DC}"/>
    <cellStyle name="Moneda 13 4 3 2 2" xfId="1891" xr:uid="{61601720-8531-4441-9B37-18EEFBB472A1}"/>
    <cellStyle name="Moneda 13 4 3 3" xfId="1409" xr:uid="{92F67B48-5328-4BC3-9B4B-EB672395C4CE}"/>
    <cellStyle name="Moneda 13 4 4" xfId="619" xr:uid="{8B607431-5223-457A-A59E-8A468F3A6FE5}"/>
    <cellStyle name="Moneda 13 4 4 2" xfId="1583" xr:uid="{2B1A4882-7D8A-4D42-80DE-0BF57B621D03}"/>
    <cellStyle name="Moneda 13 4 5" xfId="1101" xr:uid="{F4EB52FE-8D37-4258-8D7D-52BF0B1DD044}"/>
    <cellStyle name="Moneda 13 5" xfId="172" xr:uid="{00000000-0005-0000-0000-00000E000000}"/>
    <cellStyle name="Moneda 13 5 2" xfId="654" xr:uid="{02E51246-1F41-4F4C-A950-D7D5B4357475}"/>
    <cellStyle name="Moneda 13 5 2 2" xfId="1618" xr:uid="{5D900630-D517-4AAA-836E-EB0EABF1FC74}"/>
    <cellStyle name="Moneda 13 5 3" xfId="1136" xr:uid="{C643932B-3C60-4ADE-9386-03D72F04B54A}"/>
    <cellStyle name="Moneda 13 6" xfId="332" xr:uid="{00000000-0005-0000-0000-00000E000000}"/>
    <cellStyle name="Moneda 13 6 2" xfId="814" xr:uid="{BF7C0F53-B1FE-4397-B1EB-850B265BF84B}"/>
    <cellStyle name="Moneda 13 6 2 2" xfId="1778" xr:uid="{EBC107F6-BCA0-470A-8EFC-47756C296336}"/>
    <cellStyle name="Moneda 13 6 3" xfId="1296" xr:uid="{07BC573F-EAEE-47A0-B41E-57E2AA6AA392}"/>
    <cellStyle name="Moneda 13 7" xfId="506" xr:uid="{C8CC1508-222A-451C-8101-0195813D102D}"/>
    <cellStyle name="Moneda 13 7 2" xfId="1470" xr:uid="{50C580A9-854C-4D76-8F29-BFFDD14AAE63}"/>
    <cellStyle name="Moneda 13 8" xfId="988" xr:uid="{946D839E-D895-4D4F-AF99-5CE576665EF1}"/>
    <cellStyle name="Moneda 14" xfId="35" xr:uid="{00000000-0005-0000-0000-00000F000000}"/>
    <cellStyle name="Moneda 14 2" xfId="186" xr:uid="{00000000-0005-0000-0000-00000F000000}"/>
    <cellStyle name="Moneda 14 2 2" xfId="668" xr:uid="{C34301E4-2013-4931-99BD-6C32869FAF6B}"/>
    <cellStyle name="Moneda 14 2 2 2" xfId="1632" xr:uid="{EE699926-EABC-4034-BCCF-10E59ED1EAD4}"/>
    <cellStyle name="Moneda 14 2 3" xfId="1150" xr:uid="{532824D3-2C46-4B2B-94CC-CBA7B91BA540}"/>
    <cellStyle name="Moneda 14 3" xfId="346" xr:uid="{00000000-0005-0000-0000-00000F000000}"/>
    <cellStyle name="Moneda 14 3 2" xfId="828" xr:uid="{27441B27-41DA-408D-AE2D-EE1951DC5A1A}"/>
    <cellStyle name="Moneda 14 3 2 2" xfId="1792" xr:uid="{1AC82B1B-1897-4EEB-9F57-7E7042D13DA1}"/>
    <cellStyle name="Moneda 14 3 3" xfId="1310" xr:uid="{1E51FDDA-0ED8-4286-95A8-BECB49DB5C64}"/>
    <cellStyle name="Moneda 14 4" xfId="520" xr:uid="{A137856B-F78C-4491-964F-95A0EA851AA0}"/>
    <cellStyle name="Moneda 14 4 2" xfId="1484" xr:uid="{58138009-4CC8-448C-ADC7-EB77842D3956}"/>
    <cellStyle name="Moneda 14 5" xfId="1002" xr:uid="{DF7F0369-0A94-4372-B4CA-4107DA477F76}"/>
    <cellStyle name="Moneda 15" xfId="49" xr:uid="{00000000-0005-0000-0000-00005D000000}"/>
    <cellStyle name="Moneda 15 2" xfId="200" xr:uid="{00000000-0005-0000-0000-00005D000000}"/>
    <cellStyle name="Moneda 15 2 2" xfId="682" xr:uid="{17A12851-D622-45BA-8A0E-DEE965340CE9}"/>
    <cellStyle name="Moneda 15 2 2 2" xfId="1646" xr:uid="{F7454159-4DFD-434D-AF7E-E1A7A4E1F3B5}"/>
    <cellStyle name="Moneda 15 2 3" xfId="1164" xr:uid="{84AA1FA8-0D2D-41E2-9353-2775D019194A}"/>
    <cellStyle name="Moneda 15 3" xfId="360" xr:uid="{00000000-0005-0000-0000-00005D000000}"/>
    <cellStyle name="Moneda 15 3 2" xfId="842" xr:uid="{12E41D8E-665A-4CD6-B2CD-193E79E6827A}"/>
    <cellStyle name="Moneda 15 3 2 2" xfId="1806" xr:uid="{EC2716AE-5678-45FB-BE60-D0B4D9F01B93}"/>
    <cellStyle name="Moneda 15 3 3" xfId="1324" xr:uid="{03943375-789F-4848-903C-29E2D1370F1F}"/>
    <cellStyle name="Moneda 15 4" xfId="534" xr:uid="{934CBAEF-E338-4660-AAC2-2182D82CA645}"/>
    <cellStyle name="Moneda 15 4 2" xfId="1498" xr:uid="{98341BF8-FDEA-457E-98B5-BF02B9801E62}"/>
    <cellStyle name="Moneda 15 5" xfId="1016" xr:uid="{7AF70D95-D7F2-495D-B46F-38DD805653BB}"/>
    <cellStyle name="Moneda 16" xfId="63" xr:uid="{00000000-0005-0000-0000-00006B000000}"/>
    <cellStyle name="Moneda 16 2" xfId="214" xr:uid="{00000000-0005-0000-0000-00006B000000}"/>
    <cellStyle name="Moneda 16 2 2" xfId="696" xr:uid="{A203ABA4-752C-4805-9205-CE2A8777FCBC}"/>
    <cellStyle name="Moneda 16 2 2 2" xfId="1660" xr:uid="{10039374-4CA1-4C30-B2CA-E33A54BF835A}"/>
    <cellStyle name="Moneda 16 2 3" xfId="1178" xr:uid="{658D4FE5-E28B-46F8-BF64-CA7F98A4C56D}"/>
    <cellStyle name="Moneda 16 3" xfId="374" xr:uid="{00000000-0005-0000-0000-00006B000000}"/>
    <cellStyle name="Moneda 16 3 2" xfId="856" xr:uid="{71C70822-16DE-4218-8CF1-23AC257AD976}"/>
    <cellStyle name="Moneda 16 3 2 2" xfId="1820" xr:uid="{90FEC1CC-4F51-4686-8107-5404319C250D}"/>
    <cellStyle name="Moneda 16 3 3" xfId="1338" xr:uid="{2ECD2BED-3261-4BD4-BF1D-6930C4FD63F2}"/>
    <cellStyle name="Moneda 16 4" xfId="548" xr:uid="{A77CAD4E-7EF6-4BFC-A538-BEF86E94CA0A}"/>
    <cellStyle name="Moneda 16 4 2" xfId="1512" xr:uid="{7C59562D-76B9-49C1-8A8A-480AD625BF48}"/>
    <cellStyle name="Moneda 16 5" xfId="1030" xr:uid="{46F39D78-DF6A-4A5E-B800-28EC95F29B4E}"/>
    <cellStyle name="Moneda 17" xfId="64" xr:uid="{00000000-0005-0000-0000-00006C000000}"/>
    <cellStyle name="Moneda 17 2" xfId="215" xr:uid="{00000000-0005-0000-0000-00006C000000}"/>
    <cellStyle name="Moneda 17 2 2" xfId="697" xr:uid="{EA31F7CD-02ED-4B6E-BB3D-6C357E78377A}"/>
    <cellStyle name="Moneda 17 2 2 2" xfId="1661" xr:uid="{464DAE14-C0F2-4A45-8E4B-40F465B0C6C2}"/>
    <cellStyle name="Moneda 17 2 3" xfId="1179" xr:uid="{A812EAAC-AE8C-43E1-9A9D-15407E67C49D}"/>
    <cellStyle name="Moneda 17 3" xfId="375" xr:uid="{00000000-0005-0000-0000-00006C000000}"/>
    <cellStyle name="Moneda 17 3 2" xfId="857" xr:uid="{5E4BA266-B31C-4060-8F06-4263746742D0}"/>
    <cellStyle name="Moneda 17 3 2 2" xfId="1821" xr:uid="{5DD51516-BA64-4466-811E-555D413E1C04}"/>
    <cellStyle name="Moneda 17 3 3" xfId="1339" xr:uid="{AFFF64E8-CEA9-4424-AA62-D99D3D82D7A6}"/>
    <cellStyle name="Moneda 17 4" xfId="549" xr:uid="{87F94BE1-BB14-4E12-BFAF-74BB9F88CE2E}"/>
    <cellStyle name="Moneda 17 4 2" xfId="1513" xr:uid="{EAA94CA8-1774-46F0-B1F9-3C217470A3E6}"/>
    <cellStyle name="Moneda 17 5" xfId="1031" xr:uid="{C054765D-B965-4A55-8CE0-9D1E91146176}"/>
    <cellStyle name="Moneda 18" xfId="65" xr:uid="{00000000-0005-0000-0000-00006D000000}"/>
    <cellStyle name="Moneda 18 2" xfId="216" xr:uid="{00000000-0005-0000-0000-00006D000000}"/>
    <cellStyle name="Moneda 18 2 2" xfId="698" xr:uid="{81AD1E68-7CBA-4432-8CDF-0A57B9E7E433}"/>
    <cellStyle name="Moneda 18 2 2 2" xfId="1662" xr:uid="{08B0188C-B5D8-4AB5-B063-017547628F40}"/>
    <cellStyle name="Moneda 18 2 3" xfId="1180" xr:uid="{B67DBA47-79CD-463C-A803-BE94D6E9D27F}"/>
    <cellStyle name="Moneda 18 3" xfId="376" xr:uid="{00000000-0005-0000-0000-00006D000000}"/>
    <cellStyle name="Moneda 18 3 2" xfId="858" xr:uid="{8AE3C46F-8AF0-4B02-B27F-0D25CC9DA28F}"/>
    <cellStyle name="Moneda 18 3 2 2" xfId="1822" xr:uid="{CC358352-355D-4060-8057-A6625D939FA8}"/>
    <cellStyle name="Moneda 18 3 3" xfId="1340" xr:uid="{701E7A39-2CE1-4311-B7C5-6C24AAC7B7A5}"/>
    <cellStyle name="Moneda 18 4" xfId="550" xr:uid="{69988F71-1271-49FA-9289-384A9538B85A}"/>
    <cellStyle name="Moneda 18 4 2" xfId="1514" xr:uid="{4BECA11C-A962-4BAD-88AA-269E7B8E7859}"/>
    <cellStyle name="Moneda 18 5" xfId="1032" xr:uid="{B4B1DED5-5332-4926-9C88-77C22717C6E6}"/>
    <cellStyle name="Moneda 19" xfId="66" xr:uid="{00000000-0005-0000-0000-00006E000000}"/>
    <cellStyle name="Moneda 19 2" xfId="217" xr:uid="{00000000-0005-0000-0000-00006E000000}"/>
    <cellStyle name="Moneda 19 2 2" xfId="699" xr:uid="{D83364CF-B900-4366-AFD2-66E1BFA6EDF7}"/>
    <cellStyle name="Moneda 19 2 2 2" xfId="1663" xr:uid="{D572B366-5771-4E19-AC90-47FC9713F6D7}"/>
    <cellStyle name="Moneda 19 2 3" xfId="1181" xr:uid="{5E5FD003-D367-42D8-8610-4E349DAEE723}"/>
    <cellStyle name="Moneda 19 3" xfId="377" xr:uid="{00000000-0005-0000-0000-00006E000000}"/>
    <cellStyle name="Moneda 19 3 2" xfId="859" xr:uid="{BF835F21-2E17-44AD-BDD9-1FE9AF3E909D}"/>
    <cellStyle name="Moneda 19 3 2 2" xfId="1823" xr:uid="{4BCA54BB-2CBF-4BD8-82C9-D9B1CFFDAEAC}"/>
    <cellStyle name="Moneda 19 3 3" xfId="1341" xr:uid="{4E877EC6-0AAC-4C64-9F81-9D6D8C196697}"/>
    <cellStyle name="Moneda 19 4" xfId="551" xr:uid="{5C0D14F9-560F-4788-B5AF-A7920360EB06}"/>
    <cellStyle name="Moneda 19 4 2" xfId="1515" xr:uid="{8FE40779-62FA-4F2F-93D5-303750364648}"/>
    <cellStyle name="Moneda 19 5" xfId="1033" xr:uid="{FAEC061E-8A5E-42D4-817F-580F8D085304}"/>
    <cellStyle name="Moneda 2" xfId="7" xr:uid="{00000000-0005-0000-0000-000010000000}"/>
    <cellStyle name="Moneda 2 10" xfId="318" xr:uid="{00000000-0005-0000-0000-000010000000}"/>
    <cellStyle name="Moneda 2 10 2" xfId="800" xr:uid="{1879F2EF-D372-4DD2-9FD2-9E6708D357D2}"/>
    <cellStyle name="Moneda 2 10 2 2" xfId="1764" xr:uid="{D91A959E-C477-49B3-904C-ADAFF3B1F4F6}"/>
    <cellStyle name="Moneda 2 10 3" xfId="1282" xr:uid="{49406801-7CDB-4B10-BE81-3C7A0C3D9A49}"/>
    <cellStyle name="Moneda 2 11" xfId="493" xr:uid="{EF302F21-157B-4E07-8C8E-1EC12A032050}"/>
    <cellStyle name="Moneda 2 11 2" xfId="1457" xr:uid="{E3C80FF9-3302-4A1A-8BDF-54C0C5F51A43}"/>
    <cellStyle name="Moneda 2 12" xfId="975" xr:uid="{F3390AE2-1EFE-470C-B9BC-8C020E0ED0C0}"/>
    <cellStyle name="Moneda 2 2" xfId="22" xr:uid="{00000000-0005-0000-0000-000011000000}"/>
    <cellStyle name="Moneda 2 2 2" xfId="80" xr:uid="{00000000-0005-0000-0000-000005000000}"/>
    <cellStyle name="Moneda 2 2 2 2" xfId="231" xr:uid="{00000000-0005-0000-0000-000005000000}"/>
    <cellStyle name="Moneda 2 2 2 2 2" xfId="713" xr:uid="{7D994B02-AD7E-4252-82DC-037E89EF8C7A}"/>
    <cellStyle name="Moneda 2 2 2 2 2 2" xfId="1677" xr:uid="{E6F724AB-27B9-409B-9F3B-1FA143B3FF9A}"/>
    <cellStyle name="Moneda 2 2 2 2 3" xfId="1195" xr:uid="{970F1C75-BDA9-4D56-8E9F-F714F349BB05}"/>
    <cellStyle name="Moneda 2 2 2 3" xfId="391" xr:uid="{00000000-0005-0000-0000-000005000000}"/>
    <cellStyle name="Moneda 2 2 2 3 2" xfId="873" xr:uid="{4B90E414-21B6-419C-95F9-B451988F4A6D}"/>
    <cellStyle name="Moneda 2 2 2 3 2 2" xfId="1837" xr:uid="{0A813C08-DF1C-4344-A524-DDF832227FEB}"/>
    <cellStyle name="Moneda 2 2 2 3 3" xfId="1355" xr:uid="{223869B7-8089-476F-B61E-C5873FEB11F4}"/>
    <cellStyle name="Moneda 2 2 2 4" xfId="565" xr:uid="{DB7E4B06-ED13-4FF8-8868-5562C1A4104B}"/>
    <cellStyle name="Moneda 2 2 2 4 2" xfId="1529" xr:uid="{1F12FDAD-072D-48A9-86A3-88D23CB4B84C}"/>
    <cellStyle name="Moneda 2 2 2 5" xfId="1047" xr:uid="{9877C2ED-527F-4CE4-922F-F316744C010C}"/>
    <cellStyle name="Moneda 2 2 3" xfId="107" xr:uid="{00000000-0005-0000-0000-000005000000}"/>
    <cellStyle name="Moneda 2 2 3 2" xfId="259" xr:uid="{00000000-0005-0000-0000-000005000000}"/>
    <cellStyle name="Moneda 2 2 3 2 2" xfId="741" xr:uid="{330920D4-BBFF-41C3-A63D-B296B3DD26B8}"/>
    <cellStyle name="Moneda 2 2 3 2 2 2" xfId="1705" xr:uid="{06F212A3-1696-4E76-BAFD-C621E61FC34B}"/>
    <cellStyle name="Moneda 2 2 3 2 3" xfId="1223" xr:uid="{7752D0F5-DDFF-4B16-81A5-75DB740FC407}"/>
    <cellStyle name="Moneda 2 2 3 3" xfId="419" xr:uid="{00000000-0005-0000-0000-000005000000}"/>
    <cellStyle name="Moneda 2 2 3 3 2" xfId="901" xr:uid="{A2E67E48-9C28-45A2-9DCE-9A884B9BFA5D}"/>
    <cellStyle name="Moneda 2 2 3 3 2 2" xfId="1865" xr:uid="{E6BBB5C8-7221-4657-A212-0AB65B558519}"/>
    <cellStyle name="Moneda 2 2 3 3 3" xfId="1383" xr:uid="{A0805B93-96ED-4AE3-B9E9-86F47F689E00}"/>
    <cellStyle name="Moneda 2 2 3 4" xfId="593" xr:uid="{CD514666-78A3-4BA9-894B-7874BE5F1CA6}"/>
    <cellStyle name="Moneda 2 2 3 4 2" xfId="1557" xr:uid="{05375B0B-0EE8-42BF-86EE-14C10EE1BA9E}"/>
    <cellStyle name="Moneda 2 2 3 5" xfId="1075" xr:uid="{8B047EC4-8587-4210-A00E-9EA785B791A3}"/>
    <cellStyle name="Moneda 2 2 4" xfId="134" xr:uid="{00000000-0005-0000-0000-000005000000}"/>
    <cellStyle name="Moneda 2 2 4 2" xfId="286" xr:uid="{00000000-0005-0000-0000-000005000000}"/>
    <cellStyle name="Moneda 2 2 4 2 2" xfId="768" xr:uid="{E357BC1D-78A3-4C9B-9C27-43AB3FBA9A35}"/>
    <cellStyle name="Moneda 2 2 4 2 2 2" xfId="1732" xr:uid="{AEB923DA-2B01-4B5F-9BFA-ECECB9BFF0D0}"/>
    <cellStyle name="Moneda 2 2 4 2 3" xfId="1250" xr:uid="{CAABB5FA-05E4-4680-9889-857B86497FD9}"/>
    <cellStyle name="Moneda 2 2 4 3" xfId="446" xr:uid="{00000000-0005-0000-0000-000005000000}"/>
    <cellStyle name="Moneda 2 2 4 3 2" xfId="928" xr:uid="{194D02F0-E72C-40F2-BED1-D6DDC9F21BCC}"/>
    <cellStyle name="Moneda 2 2 4 3 2 2" xfId="1892" xr:uid="{177FB829-72CB-4EEC-A97E-4FC23F42DB3C}"/>
    <cellStyle name="Moneda 2 2 4 3 3" xfId="1410" xr:uid="{B716D920-7B9B-40F3-BE22-FE0DA049BC46}"/>
    <cellStyle name="Moneda 2 2 4 4" xfId="620" xr:uid="{B3CA31E5-3099-4D66-800B-38CE44E8F43A}"/>
    <cellStyle name="Moneda 2 2 4 4 2" xfId="1584" xr:uid="{B869065F-194A-4B09-8FA4-227DE355E0CD}"/>
    <cellStyle name="Moneda 2 2 4 5" xfId="1102" xr:uid="{EF762E15-2522-4B5A-BFF9-412A39EB2CA4}"/>
    <cellStyle name="Moneda 2 2 5" xfId="173" xr:uid="{00000000-0005-0000-0000-000011000000}"/>
    <cellStyle name="Moneda 2 2 5 2" xfId="655" xr:uid="{33B5139F-DB24-407E-B8A9-9158E1DE5C8E}"/>
    <cellStyle name="Moneda 2 2 5 2 2" xfId="1619" xr:uid="{28A0D428-4A7B-4DCE-9CD4-031752754CCE}"/>
    <cellStyle name="Moneda 2 2 5 3" xfId="1137" xr:uid="{A4F2BE2C-ACDD-41A8-89A1-17AA5DC04475}"/>
    <cellStyle name="Moneda 2 2 6" xfId="333" xr:uid="{00000000-0005-0000-0000-000011000000}"/>
    <cellStyle name="Moneda 2 2 6 2" xfId="815" xr:uid="{2E6151BC-B050-48CC-B2B7-161EA2A40E4D}"/>
    <cellStyle name="Moneda 2 2 6 2 2" xfId="1779" xr:uid="{9ADC48DF-0253-42B1-941A-09B62559A59C}"/>
    <cellStyle name="Moneda 2 2 6 3" xfId="1297" xr:uid="{96D134CB-7756-49B3-9BF9-A8B67BAB1730}"/>
    <cellStyle name="Moneda 2 2 7" xfId="507" xr:uid="{7B94609A-B295-477A-B159-C5359A82B640}"/>
    <cellStyle name="Moneda 2 2 7 2" xfId="1471" xr:uid="{88221CE7-9781-4C55-A09F-57A7D5D780E7}"/>
    <cellStyle name="Moneda 2 2 8" xfId="989" xr:uid="{24F39A98-F570-46F1-BEB0-4ABAA4C43355}"/>
    <cellStyle name="Moneda 2 3" xfId="36" xr:uid="{00000000-0005-0000-0000-000012000000}"/>
    <cellStyle name="Moneda 2 3 2" xfId="187" xr:uid="{00000000-0005-0000-0000-000012000000}"/>
    <cellStyle name="Moneda 2 3 2 2" xfId="669" xr:uid="{273CE51E-5B52-43E9-BE72-E05F6751FC35}"/>
    <cellStyle name="Moneda 2 3 2 2 2" xfId="1633" xr:uid="{DBDB0060-D729-4F65-9A66-2DB82BEDB1A4}"/>
    <cellStyle name="Moneda 2 3 2 3" xfId="1151" xr:uid="{F2F892CF-3872-490E-9882-5FE925A9819A}"/>
    <cellStyle name="Moneda 2 3 3" xfId="347" xr:uid="{00000000-0005-0000-0000-000012000000}"/>
    <cellStyle name="Moneda 2 3 3 2" xfId="829" xr:uid="{E09F2632-906A-40FF-B50F-16AD036D97FB}"/>
    <cellStyle name="Moneda 2 3 3 2 2" xfId="1793" xr:uid="{56CF37A4-1601-47F1-A3EA-A8353739AD62}"/>
    <cellStyle name="Moneda 2 3 3 3" xfId="1311" xr:uid="{2D5A1D48-9DF5-4D19-86C8-35572D279290}"/>
    <cellStyle name="Moneda 2 3 4" xfId="521" xr:uid="{7CB75CA3-81AB-4C98-BAFF-64E6126B32A2}"/>
    <cellStyle name="Moneda 2 3 4 2" xfId="1485" xr:uid="{997760F8-D247-4BFF-8D97-A3196027B10C}"/>
    <cellStyle name="Moneda 2 3 5" xfId="1003" xr:uid="{EA407723-ABF0-4D2B-A59C-F9A2736B710A}"/>
    <cellStyle name="Moneda 2 4" xfId="50" xr:uid="{00000000-0005-0000-0000-000005000000}"/>
    <cellStyle name="Moneda 2 4 2" xfId="201" xr:uid="{00000000-0005-0000-0000-000005000000}"/>
    <cellStyle name="Moneda 2 4 2 2" xfId="683" xr:uid="{D5B481EB-9628-46D1-B2AD-301B9037B1FE}"/>
    <cellStyle name="Moneda 2 4 2 2 2" xfId="1647" xr:uid="{DF639BB7-667D-4025-BB3A-12099CA25630}"/>
    <cellStyle name="Moneda 2 4 2 3" xfId="1165" xr:uid="{61FCAF52-F06B-43BD-9F37-0734A7FBE273}"/>
    <cellStyle name="Moneda 2 4 3" xfId="361" xr:uid="{00000000-0005-0000-0000-000005000000}"/>
    <cellStyle name="Moneda 2 4 3 2" xfId="843" xr:uid="{76DDB734-29B1-4EA8-BC1F-53B9CC665EA2}"/>
    <cellStyle name="Moneda 2 4 3 2 2" xfId="1807" xr:uid="{3D42F40A-79B3-4B44-B68E-0BED926D6E82}"/>
    <cellStyle name="Moneda 2 4 3 3" xfId="1325" xr:uid="{6BBD24BF-3981-4645-A586-9330B37FC7A9}"/>
    <cellStyle name="Moneda 2 4 4" xfId="535" xr:uid="{F796C9B1-32A1-430D-A37B-33E9CE0E62AE}"/>
    <cellStyle name="Moneda 2 4 4 2" xfId="1499" xr:uid="{369D3EC6-C271-4EF4-9466-BCF7ECEAA3D0}"/>
    <cellStyle name="Moneda 2 4 5" xfId="1017" xr:uid="{AB4E0627-A1AD-4A57-9C4E-B8E5047A2EB6}"/>
    <cellStyle name="Moneda 2 5" xfId="69" xr:uid="{00000000-0005-0000-0000-000005000000}"/>
    <cellStyle name="Moneda 2 5 2" xfId="220" xr:uid="{00000000-0005-0000-0000-000005000000}"/>
    <cellStyle name="Moneda 2 5 2 2" xfId="702" xr:uid="{B2AFCA8C-C867-43ED-BB25-8E31D2985BF1}"/>
    <cellStyle name="Moneda 2 5 2 2 2" xfId="1666" xr:uid="{F2256A10-DA07-4F2A-8923-B0C4DF411867}"/>
    <cellStyle name="Moneda 2 5 2 3" xfId="1184" xr:uid="{FF8E6C27-7A9A-43EC-9AFA-7A22E840AFC8}"/>
    <cellStyle name="Moneda 2 5 3" xfId="380" xr:uid="{00000000-0005-0000-0000-000005000000}"/>
    <cellStyle name="Moneda 2 5 3 2" xfId="862" xr:uid="{6C6F6EE1-49C4-4275-8A06-4A57D40D4DE1}"/>
    <cellStyle name="Moneda 2 5 3 2 2" xfId="1826" xr:uid="{4D721A46-2811-47FE-AB98-75FDF23E1E14}"/>
    <cellStyle name="Moneda 2 5 3 3" xfId="1344" xr:uid="{36007E89-3D72-427F-8001-0E08809A5EBA}"/>
    <cellStyle name="Moneda 2 5 4" xfId="554" xr:uid="{6BDD293C-FA4E-46F8-9C9F-131F779980FB}"/>
    <cellStyle name="Moneda 2 5 4 2" xfId="1518" xr:uid="{312D44F6-87A3-44C2-AD11-246E767815DD}"/>
    <cellStyle name="Moneda 2 5 5" xfId="1036" xr:uid="{46EF761F-9772-42B7-A4FF-44B7B000731D}"/>
    <cellStyle name="Moneda 2 6" xfId="94" xr:uid="{02665B86-F96B-46AF-AD07-A756EA296DB7}"/>
    <cellStyle name="Moneda 2 6 2" xfId="246" xr:uid="{02665B86-F96B-46AF-AD07-A756EA296DB7}"/>
    <cellStyle name="Moneda 2 6 2 2" xfId="728" xr:uid="{E8FA1F7E-ED4D-4A2C-B16B-0002EFD2AAFC}"/>
    <cellStyle name="Moneda 2 6 2 2 2" xfId="1692" xr:uid="{1787AAB4-16E6-4B6C-98E0-4C07CEDD66B7}"/>
    <cellStyle name="Moneda 2 6 2 3" xfId="1210" xr:uid="{529021E6-5EBC-459C-8F8C-E134305B70B9}"/>
    <cellStyle name="Moneda 2 6 3" xfId="406" xr:uid="{02665B86-F96B-46AF-AD07-A756EA296DB7}"/>
    <cellStyle name="Moneda 2 6 3 2" xfId="888" xr:uid="{DD3749E9-55C7-496D-828E-68FE75F869EB}"/>
    <cellStyle name="Moneda 2 6 3 2 2" xfId="1852" xr:uid="{F1606ADE-AA72-4F07-BA25-114580A6B5EB}"/>
    <cellStyle name="Moneda 2 6 3 3" xfId="1370" xr:uid="{751C27ED-4E3B-43BB-9D92-C3C69EFDFF23}"/>
    <cellStyle name="Moneda 2 6 4" xfId="580" xr:uid="{ACB43E51-F8F1-41B4-B733-B6BBDB150427}"/>
    <cellStyle name="Moneda 2 6 4 2" xfId="1544" xr:uid="{F88237EA-D1E4-4DF7-9172-F06DF9AC827B}"/>
    <cellStyle name="Moneda 2 6 5" xfId="1062" xr:uid="{E6B96F08-6BD9-4B45-9455-A475A1D8323B}"/>
    <cellStyle name="Moneda 2 7" xfId="96" xr:uid="{00000000-0005-0000-0000-000005000000}"/>
    <cellStyle name="Moneda 2 7 2" xfId="248" xr:uid="{00000000-0005-0000-0000-000005000000}"/>
    <cellStyle name="Moneda 2 7 2 2" xfId="730" xr:uid="{548DE748-7876-4E3F-AC12-58247AB1629E}"/>
    <cellStyle name="Moneda 2 7 2 2 2" xfId="1694" xr:uid="{35C11D58-EC62-45C2-B604-0751A139A273}"/>
    <cellStyle name="Moneda 2 7 2 3" xfId="1212" xr:uid="{E9144DC9-D8FE-45F4-B078-A5970AF0DF49}"/>
    <cellStyle name="Moneda 2 7 3" xfId="408" xr:uid="{00000000-0005-0000-0000-000005000000}"/>
    <cellStyle name="Moneda 2 7 3 2" xfId="890" xr:uid="{E479723F-2A57-4B8C-B01E-CD3D378D22E1}"/>
    <cellStyle name="Moneda 2 7 3 2 2" xfId="1854" xr:uid="{9DBA94C9-7BE3-46D1-898F-FE146B0DACAB}"/>
    <cellStyle name="Moneda 2 7 3 3" xfId="1372" xr:uid="{7F450D11-AF1C-4318-9D6B-E0FBB0FA2916}"/>
    <cellStyle name="Moneda 2 7 4" xfId="582" xr:uid="{621C7CCB-2DE3-461A-9A22-4129BCD883CD}"/>
    <cellStyle name="Moneda 2 7 4 2" xfId="1546" xr:uid="{E62E9D14-1CD6-46DA-829E-993D31037F17}"/>
    <cellStyle name="Moneda 2 7 5" xfId="1064" xr:uid="{3AB7802C-2105-4D19-AC17-7ED8E2F402C7}"/>
    <cellStyle name="Moneda 2 8" xfId="123" xr:uid="{00000000-0005-0000-0000-000005000000}"/>
    <cellStyle name="Moneda 2 8 2" xfId="275" xr:uid="{00000000-0005-0000-0000-000005000000}"/>
    <cellStyle name="Moneda 2 8 2 2" xfId="757" xr:uid="{5864D39F-1E10-4557-A3EC-3AED09A52440}"/>
    <cellStyle name="Moneda 2 8 2 2 2" xfId="1721" xr:uid="{02636848-10CA-4C9B-A839-1C7D2844A591}"/>
    <cellStyle name="Moneda 2 8 2 3" xfId="1239" xr:uid="{F90B361E-7C40-4D60-B5FA-87279808F23A}"/>
    <cellStyle name="Moneda 2 8 3" xfId="435" xr:uid="{00000000-0005-0000-0000-000005000000}"/>
    <cellStyle name="Moneda 2 8 3 2" xfId="917" xr:uid="{26BC4F7B-DB42-48E0-B6A9-03BE190CC186}"/>
    <cellStyle name="Moneda 2 8 3 2 2" xfId="1881" xr:uid="{A579D117-B5F3-446E-B1B5-F1DEF51AB270}"/>
    <cellStyle name="Moneda 2 8 3 3" xfId="1399" xr:uid="{37F2352C-B321-4F2A-84E7-4EF14A15A0BE}"/>
    <cellStyle name="Moneda 2 8 4" xfId="609" xr:uid="{2004FD33-672C-4709-B79E-438363F423B9}"/>
    <cellStyle name="Moneda 2 8 4 2" xfId="1573" xr:uid="{09BEEF08-B74B-4038-ACB0-0BBEB18F3C83}"/>
    <cellStyle name="Moneda 2 8 5" xfId="1091" xr:uid="{3D211551-FD36-45D5-B886-ADFB28EE7DC4}"/>
    <cellStyle name="Moneda 2 9" xfId="158" xr:uid="{00000000-0005-0000-0000-000010000000}"/>
    <cellStyle name="Moneda 2 9 2" xfId="640" xr:uid="{75E43EC3-EFDF-4EDB-9B6A-2E6711EF9632}"/>
    <cellStyle name="Moneda 2 9 2 2" xfId="1604" xr:uid="{E714E026-FF3F-4F05-BEC2-467AE3F476C3}"/>
    <cellStyle name="Moneda 2 9 3" xfId="1122" xr:uid="{77D17271-3F44-4DCB-B94C-440A2106AC0C}"/>
    <cellStyle name="Moneda 20" xfId="67" xr:uid="{00000000-0005-0000-0000-00006F000000}"/>
    <cellStyle name="Moneda 20 2" xfId="218" xr:uid="{00000000-0005-0000-0000-00006F000000}"/>
    <cellStyle name="Moneda 20 2 2" xfId="700" xr:uid="{D271D660-9CF7-45C3-B984-7D513B9F17D2}"/>
    <cellStyle name="Moneda 20 2 2 2" xfId="1664" xr:uid="{5E0D9BD7-9AB7-4314-BB23-C1333168209B}"/>
    <cellStyle name="Moneda 20 2 3" xfId="1182" xr:uid="{FDC05598-AAC4-4DDE-95E1-6CAAD63FF85F}"/>
    <cellStyle name="Moneda 20 3" xfId="378" xr:uid="{00000000-0005-0000-0000-00006F000000}"/>
    <cellStyle name="Moneda 20 3 2" xfId="860" xr:uid="{FB237DC1-C13E-4401-8E6A-46F856CB4251}"/>
    <cellStyle name="Moneda 20 3 2 2" xfId="1824" xr:uid="{F5DB492D-0B56-44E0-89E7-0BD548107CBF}"/>
    <cellStyle name="Moneda 20 3 3" xfId="1342" xr:uid="{2AC05E18-3E17-4F68-B175-5052C80CD55F}"/>
    <cellStyle name="Moneda 20 4" xfId="552" xr:uid="{7DBC8E58-6129-401C-87F9-0D7A54EA0237}"/>
    <cellStyle name="Moneda 20 4 2" xfId="1516" xr:uid="{809DA67E-F275-4A1D-8C0E-211F8EDEC901}"/>
    <cellStyle name="Moneda 20 5" xfId="1034" xr:uid="{BE0D100A-8274-482E-B632-84F37427AC02}"/>
    <cellStyle name="Moneda 21" xfId="68" xr:uid="{00000000-0005-0000-0000-000071000000}"/>
    <cellStyle name="Moneda 21 2" xfId="219" xr:uid="{00000000-0005-0000-0000-000071000000}"/>
    <cellStyle name="Moneda 21 2 2" xfId="701" xr:uid="{50441A6D-A903-45C4-8EF1-AD37E524A925}"/>
    <cellStyle name="Moneda 21 2 2 2" xfId="1665" xr:uid="{1AAA19AC-42CD-4C5F-981A-B71FA807EE69}"/>
    <cellStyle name="Moneda 21 2 3" xfId="1183" xr:uid="{D1BD75F6-BA39-4A65-901F-8B4A70B3DD72}"/>
    <cellStyle name="Moneda 21 3" xfId="379" xr:uid="{00000000-0005-0000-0000-000071000000}"/>
    <cellStyle name="Moneda 21 3 2" xfId="861" xr:uid="{56B6EBAC-9A20-42D5-8CBF-5F51C290DEAB}"/>
    <cellStyle name="Moneda 21 3 2 2" xfId="1825" xr:uid="{56371C90-41CA-4E9E-8C7A-9FF822ABC458}"/>
    <cellStyle name="Moneda 21 3 3" xfId="1343" xr:uid="{39C5A716-772E-4083-97DC-E77DCB898DE3}"/>
    <cellStyle name="Moneda 21 4" xfId="553" xr:uid="{8F9FC20C-2119-4A03-9806-1C404BA3587E}"/>
    <cellStyle name="Moneda 21 4 2" xfId="1517" xr:uid="{20561B2C-38CE-44C8-9448-9EE8F3FC94DF}"/>
    <cellStyle name="Moneda 21 5" xfId="1035" xr:uid="{F177B5EE-B90E-4866-9420-22619B40DAA0}"/>
    <cellStyle name="Moneda 22" xfId="93" xr:uid="{00000000-0005-0000-0000-00008A000000}"/>
    <cellStyle name="Moneda 22 2" xfId="245" xr:uid="{00000000-0005-0000-0000-00008A000000}"/>
    <cellStyle name="Moneda 22 2 2" xfId="727" xr:uid="{640F2FFA-FC92-4924-8939-7D1188C72A96}"/>
    <cellStyle name="Moneda 22 2 2 2" xfId="1691" xr:uid="{827D7D62-2F6A-4F38-87F4-04A29FC15ACA}"/>
    <cellStyle name="Moneda 22 2 3" xfId="1209" xr:uid="{848BED35-E121-4419-B48C-675399F47A01}"/>
    <cellStyle name="Moneda 22 3" xfId="405" xr:uid="{00000000-0005-0000-0000-00008A000000}"/>
    <cellStyle name="Moneda 22 3 2" xfId="887" xr:uid="{1F105913-9C12-4CD4-A790-BE69B71E72B3}"/>
    <cellStyle name="Moneda 22 3 2 2" xfId="1851" xr:uid="{45475D62-3912-43DE-9473-A8AD91E96863}"/>
    <cellStyle name="Moneda 22 3 3" xfId="1369" xr:uid="{FCBD5CF1-76F8-4473-B33F-4F18FF5AFE22}"/>
    <cellStyle name="Moneda 22 4" xfId="579" xr:uid="{975D2685-35A6-494F-91B1-0EA2CDE8CD73}"/>
    <cellStyle name="Moneda 22 4 2" xfId="1543" xr:uid="{E007C929-AC92-41B2-A38B-A177ADFB5319}"/>
    <cellStyle name="Moneda 22 5" xfId="1061" xr:uid="{18C7290A-4DE7-4620-8DBA-4FEEC1E7BE64}"/>
    <cellStyle name="Moneda 23" xfId="95" xr:uid="{00000000-0005-0000-0000-00008B000000}"/>
    <cellStyle name="Moneda 23 2" xfId="247" xr:uid="{00000000-0005-0000-0000-00008B000000}"/>
    <cellStyle name="Moneda 23 2 2" xfId="729" xr:uid="{F4CC37FA-4589-42F3-8605-48A03DDB7586}"/>
    <cellStyle name="Moneda 23 2 2 2" xfId="1693" xr:uid="{2171434B-DE77-4675-B959-5589A3BECED0}"/>
    <cellStyle name="Moneda 23 2 3" xfId="1211" xr:uid="{AAE411ED-565A-4C8D-9FC3-BF0F7DFAFD9C}"/>
    <cellStyle name="Moneda 23 3" xfId="407" xr:uid="{00000000-0005-0000-0000-00008B000000}"/>
    <cellStyle name="Moneda 23 3 2" xfId="889" xr:uid="{0C2FE48D-E0CC-43AF-B2E4-68C230067305}"/>
    <cellStyle name="Moneda 23 3 2 2" xfId="1853" xr:uid="{6051CC99-9505-4256-AB7F-F89449D3FA85}"/>
    <cellStyle name="Moneda 23 3 3" xfId="1371" xr:uid="{C249F59F-4810-4FE9-9397-877A4BCC22AB}"/>
    <cellStyle name="Moneda 23 4" xfId="581" xr:uid="{6B41F77F-FD74-475A-9EAF-8403530669A8}"/>
    <cellStyle name="Moneda 23 4 2" xfId="1545" xr:uid="{C387E928-76B7-43EF-9AE2-5239CF011705}"/>
    <cellStyle name="Moneda 23 5" xfId="1063" xr:uid="{FE4B36D7-2921-49AF-B2AC-D05F86DE08BA}"/>
    <cellStyle name="Moneda 24" xfId="120" xr:uid="{00000000-0005-0000-0000-0000A4000000}"/>
    <cellStyle name="Moneda 24 2" xfId="272" xr:uid="{00000000-0005-0000-0000-0000A4000000}"/>
    <cellStyle name="Moneda 24 2 2" xfId="754" xr:uid="{9808DD0B-F16D-43B0-AEEE-0B9F8C40997B}"/>
    <cellStyle name="Moneda 24 2 2 2" xfId="1718" xr:uid="{90C90CA9-C34F-4579-82F7-862D02CA145D}"/>
    <cellStyle name="Moneda 24 2 3" xfId="1236" xr:uid="{603DD0EF-F8A0-45E7-8DCE-D36CE90F014A}"/>
    <cellStyle name="Moneda 24 3" xfId="432" xr:uid="{00000000-0005-0000-0000-0000A4000000}"/>
    <cellStyle name="Moneda 24 3 2" xfId="914" xr:uid="{EC5CB767-EEC2-4DAE-8623-477A0A81DECC}"/>
    <cellStyle name="Moneda 24 3 2 2" xfId="1878" xr:uid="{239E7D99-3632-4302-B82C-D67B6440D93B}"/>
    <cellStyle name="Moneda 24 3 3" xfId="1396" xr:uid="{09A85768-8B9E-454E-AFFA-95784F79844C}"/>
    <cellStyle name="Moneda 24 4" xfId="606" xr:uid="{4C4E636F-4EEE-4D37-9B08-2F3628FF2907}"/>
    <cellStyle name="Moneda 24 4 2" xfId="1570" xr:uid="{05FD7DA0-1C81-4D0A-8887-E0F4F10CB2BE}"/>
    <cellStyle name="Moneda 24 5" xfId="1088" xr:uid="{9CE6BD6E-39BD-4FBB-AE5B-FE46CA75165D}"/>
    <cellStyle name="Moneda 25" xfId="121" xr:uid="{00000000-0005-0000-0000-0000A5000000}"/>
    <cellStyle name="Moneda 25 2" xfId="273" xr:uid="{00000000-0005-0000-0000-0000A5000000}"/>
    <cellStyle name="Moneda 25 2 2" xfId="755" xr:uid="{0CDFF89A-1675-4E45-B6ED-D0955EB61AEA}"/>
    <cellStyle name="Moneda 25 2 2 2" xfId="1719" xr:uid="{638CF05F-1C9B-4DD2-B129-1B51E42BE00B}"/>
    <cellStyle name="Moneda 25 2 3" xfId="1237" xr:uid="{36343164-53B5-481E-BB67-65507D7D4E9F}"/>
    <cellStyle name="Moneda 25 3" xfId="433" xr:uid="{00000000-0005-0000-0000-0000A5000000}"/>
    <cellStyle name="Moneda 25 3 2" xfId="915" xr:uid="{FA6A9BB2-B19C-4780-BF2B-C06B892F0157}"/>
    <cellStyle name="Moneda 25 3 2 2" xfId="1879" xr:uid="{73B6B435-CAA8-49E9-B7ED-672667BAAAA9}"/>
    <cellStyle name="Moneda 25 3 3" xfId="1397" xr:uid="{5BDA36EE-0888-4E45-A917-4A55F5F4C4EA}"/>
    <cellStyle name="Moneda 25 4" xfId="607" xr:uid="{A48C5ABA-1937-4F05-A90A-9AC0E2FF6DC7}"/>
    <cellStyle name="Moneda 25 4 2" xfId="1571" xr:uid="{FF6DFE54-06C7-47D8-82AD-43E5D7B5C026}"/>
    <cellStyle name="Moneda 25 5" xfId="1089" xr:uid="{3FB58AC4-0D09-4F03-A62B-6F9FA4026D6F}"/>
    <cellStyle name="Moneda 26" xfId="122" xr:uid="{00000000-0005-0000-0000-0000A6000000}"/>
    <cellStyle name="Moneda 26 2" xfId="274" xr:uid="{00000000-0005-0000-0000-0000A6000000}"/>
    <cellStyle name="Moneda 26 2 2" xfId="756" xr:uid="{BE8C33EF-630C-40D5-BD85-E0D5CE814EE3}"/>
    <cellStyle name="Moneda 26 2 2 2" xfId="1720" xr:uid="{9E4882D9-6138-4128-BA42-5A52B840CAFD}"/>
    <cellStyle name="Moneda 26 2 3" xfId="1238" xr:uid="{E7F238F8-D407-4092-A8D6-6A5A7C13968F}"/>
    <cellStyle name="Moneda 26 3" xfId="434" xr:uid="{00000000-0005-0000-0000-0000A6000000}"/>
    <cellStyle name="Moneda 26 3 2" xfId="916" xr:uid="{772B3A7C-BF1F-4CAA-8472-73C070560306}"/>
    <cellStyle name="Moneda 26 3 2 2" xfId="1880" xr:uid="{C2D1C09D-2AEE-44ED-979D-856F316ACE0F}"/>
    <cellStyle name="Moneda 26 3 3" xfId="1398" xr:uid="{3041737A-AE3C-42B9-8BED-650CFDE1999C}"/>
    <cellStyle name="Moneda 26 4" xfId="608" xr:uid="{B017950A-F114-4DA3-8DAA-82C31C876EC4}"/>
    <cellStyle name="Moneda 26 4 2" xfId="1572" xr:uid="{CC2B9274-9A3E-488A-BC16-772BA5C828BD}"/>
    <cellStyle name="Moneda 26 5" xfId="1090" xr:uid="{D31F932D-820B-47D6-B408-62E1820CB753}"/>
    <cellStyle name="Moneda 27" xfId="147" xr:uid="{00000000-0005-0000-0000-0000C4000000}"/>
    <cellStyle name="Moneda 27 2" xfId="299" xr:uid="{00000000-0005-0000-0000-0000C4000000}"/>
    <cellStyle name="Moneda 27 2 2" xfId="781" xr:uid="{2732408C-F4EB-4695-B052-90938ACE4416}"/>
    <cellStyle name="Moneda 27 2 2 2" xfId="1745" xr:uid="{A7CABECC-05F5-4A19-AE93-4870E0852573}"/>
    <cellStyle name="Moneda 27 2 3" xfId="1263" xr:uid="{D24C14B3-B683-4338-8D96-CB814238AF21}"/>
    <cellStyle name="Moneda 27 3" xfId="459" xr:uid="{00000000-0005-0000-0000-0000C4000000}"/>
    <cellStyle name="Moneda 27 3 2" xfId="941" xr:uid="{3388BA30-E990-459D-83EE-114300F01156}"/>
    <cellStyle name="Moneda 27 3 2 2" xfId="1905" xr:uid="{2E156805-3BA8-4893-8FC2-1D797F269D71}"/>
    <cellStyle name="Moneda 27 3 3" xfId="1423" xr:uid="{B5938185-7FEF-4EB3-8DED-2E50CE827809}"/>
    <cellStyle name="Moneda 27 4" xfId="633" xr:uid="{415463B7-1C10-40C5-817A-65A4E5BBC2B0}"/>
    <cellStyle name="Moneda 27 4 2" xfId="1597" xr:uid="{CD93B813-37C0-4B67-A858-5C4DD8E0171E}"/>
    <cellStyle name="Moneda 27 5" xfId="1115" xr:uid="{15441310-78BE-41A0-A7D2-C2ECDA608960}"/>
    <cellStyle name="Moneda 28" xfId="153" xr:uid="{00000000-0005-0000-0000-0000C6000000}"/>
    <cellStyle name="Moneda 28 2" xfId="303" xr:uid="{00000000-0005-0000-0000-0000C6000000}"/>
    <cellStyle name="Moneda 28 2 2" xfId="785" xr:uid="{F22AA080-8548-47F7-AD3A-EC8FAC420001}"/>
    <cellStyle name="Moneda 28 2 2 2" xfId="1749" xr:uid="{3902D84A-44AE-4E6B-A8C0-C3F86A62BDC0}"/>
    <cellStyle name="Moneda 28 2 3" xfId="1267" xr:uid="{AE7C3896-D178-48B0-B973-46C38F23CD71}"/>
    <cellStyle name="Moneda 28 3" xfId="463" xr:uid="{00000000-0005-0000-0000-0000C6000000}"/>
    <cellStyle name="Moneda 28 3 2" xfId="945" xr:uid="{959541DB-CF07-43B0-B9CA-87B6D295C997}"/>
    <cellStyle name="Moneda 28 3 2 2" xfId="1909" xr:uid="{E06FCC2C-D1DA-4AD3-91C8-30F2CBE291FF}"/>
    <cellStyle name="Moneda 28 3 3" xfId="1427" xr:uid="{0515B880-9A87-430E-B609-87DE8C487B41}"/>
    <cellStyle name="Moneda 28 4" xfId="635" xr:uid="{EAC5EDED-66A2-4B06-BD47-9008BB20A366}"/>
    <cellStyle name="Moneda 28 4 2" xfId="1599" xr:uid="{1A075799-7746-401A-B7CE-767CC8077E68}"/>
    <cellStyle name="Moneda 28 5" xfId="1117" xr:uid="{E07DCCB2-84FC-45CE-8A96-F9E6DDD57F33}"/>
    <cellStyle name="Moneda 29" xfId="157" xr:uid="{00000000-0005-0000-0000-0000CD000000}"/>
    <cellStyle name="Moneda 29 2" xfId="639" xr:uid="{CABD0B1C-218D-4F57-A6BD-E45B9F752896}"/>
    <cellStyle name="Moneda 29 2 2" xfId="1603" xr:uid="{5CE18889-E8DE-4FF9-A16D-DF2412F9CE92}"/>
    <cellStyle name="Moneda 29 3" xfId="1121" xr:uid="{A73E5717-99FF-4184-8BE6-02F926B03303}"/>
    <cellStyle name="Moneda 3" xfId="8" xr:uid="{00000000-0005-0000-0000-000013000000}"/>
    <cellStyle name="Moneda 3 10" xfId="159" xr:uid="{00000000-0005-0000-0000-000013000000}"/>
    <cellStyle name="Moneda 3 10 2" xfId="641" xr:uid="{E2E8043E-5A82-4DBE-9182-C118CB2F7A7A}"/>
    <cellStyle name="Moneda 3 10 2 2" xfId="1605" xr:uid="{8F9C1B1B-E4AA-4D97-9BD0-4ADD9289DA5C}"/>
    <cellStyle name="Moneda 3 10 3" xfId="1123" xr:uid="{163B9F1F-0D89-4716-9E5D-C498FA4FD0D3}"/>
    <cellStyle name="Moneda 3 11" xfId="319" xr:uid="{00000000-0005-0000-0000-000013000000}"/>
    <cellStyle name="Moneda 3 11 2" xfId="801" xr:uid="{2C580A14-BD26-4FAB-B266-707047D55A4F}"/>
    <cellStyle name="Moneda 3 11 2 2" xfId="1765" xr:uid="{D33F744A-B6C5-411E-BE22-FC3162C7C1BF}"/>
    <cellStyle name="Moneda 3 11 3" xfId="1283" xr:uid="{83A0ADB5-6B2E-40C0-B00E-83C259B63085}"/>
    <cellStyle name="Moneda 3 12" xfId="494" xr:uid="{8DD8258C-195B-4285-AD52-8ADEF98B2C46}"/>
    <cellStyle name="Moneda 3 12 2" xfId="1458" xr:uid="{E8C019AC-A3F1-442D-B1EE-69A5E9A88B0D}"/>
    <cellStyle name="Moneda 3 13" xfId="976" xr:uid="{B222F606-60A0-465D-BD27-BA61A8828E8F}"/>
    <cellStyle name="Moneda 3 2" xfId="13" xr:uid="{00000000-0005-0000-0000-000014000000}"/>
    <cellStyle name="Moneda 3 2 10" xfId="499" xr:uid="{EECBDCF7-C65E-4007-B036-272849D43113}"/>
    <cellStyle name="Moneda 3 2 10 2" xfId="1463" xr:uid="{F6E50ABB-1155-449B-AB7D-1F40DDA9A6BA}"/>
    <cellStyle name="Moneda 3 2 11" xfId="981" xr:uid="{EEE1E9EE-7478-420E-BBC5-BBC358371123}"/>
    <cellStyle name="Moneda 3 2 2" xfId="28" xr:uid="{00000000-0005-0000-0000-000015000000}"/>
    <cellStyle name="Moneda 3 2 2 2" xfId="86" xr:uid="{00000000-0005-0000-0000-000007000000}"/>
    <cellStyle name="Moneda 3 2 2 2 2" xfId="237" xr:uid="{00000000-0005-0000-0000-000007000000}"/>
    <cellStyle name="Moneda 3 2 2 2 2 2" xfId="719" xr:uid="{6E09D2A3-3DEE-498E-BE02-2BACA30EB3FD}"/>
    <cellStyle name="Moneda 3 2 2 2 2 2 2" xfId="1683" xr:uid="{BD878279-7710-4AA0-B941-DE4ED01D7942}"/>
    <cellStyle name="Moneda 3 2 2 2 2 3" xfId="1201" xr:uid="{7AA939BF-E8AF-42A3-BBE1-9572E0DD8472}"/>
    <cellStyle name="Moneda 3 2 2 2 3" xfId="397" xr:uid="{00000000-0005-0000-0000-000007000000}"/>
    <cellStyle name="Moneda 3 2 2 2 3 2" xfId="879" xr:uid="{1D6E749D-0B70-41EF-886D-B64E0F463FFC}"/>
    <cellStyle name="Moneda 3 2 2 2 3 2 2" xfId="1843" xr:uid="{15F021C5-ECAA-471B-99B9-960D4286FEB7}"/>
    <cellStyle name="Moneda 3 2 2 2 3 3" xfId="1361" xr:uid="{AE10396E-B5C1-4389-A06E-A8BEEC568166}"/>
    <cellStyle name="Moneda 3 2 2 2 4" xfId="571" xr:uid="{B4F444CB-5E9E-482E-AC97-32AD0B83F876}"/>
    <cellStyle name="Moneda 3 2 2 2 4 2" xfId="1535" xr:uid="{DB206FD6-00A3-407B-A6EE-3C3EF406F4D8}"/>
    <cellStyle name="Moneda 3 2 2 2 5" xfId="1053" xr:uid="{A3ED5C2A-20DC-4762-95DD-33C9B85438EF}"/>
    <cellStyle name="Moneda 3 2 2 3" xfId="113" xr:uid="{00000000-0005-0000-0000-000007000000}"/>
    <cellStyle name="Moneda 3 2 2 3 2" xfId="265" xr:uid="{00000000-0005-0000-0000-000007000000}"/>
    <cellStyle name="Moneda 3 2 2 3 2 2" xfId="747" xr:uid="{5F54CABA-AD5D-4737-9861-7889BFA0E7E9}"/>
    <cellStyle name="Moneda 3 2 2 3 2 2 2" xfId="1711" xr:uid="{094A050C-F415-486A-9BD2-2558C642BAB0}"/>
    <cellStyle name="Moneda 3 2 2 3 2 3" xfId="1229" xr:uid="{0A79F861-3991-4E1A-A0BE-116F4303D0A0}"/>
    <cellStyle name="Moneda 3 2 2 3 3" xfId="425" xr:uid="{00000000-0005-0000-0000-000007000000}"/>
    <cellStyle name="Moneda 3 2 2 3 3 2" xfId="907" xr:uid="{189C741C-D3A2-4607-A24E-485D942979D1}"/>
    <cellStyle name="Moneda 3 2 2 3 3 2 2" xfId="1871" xr:uid="{7AC6619F-0216-4167-B925-62AAE0312F65}"/>
    <cellStyle name="Moneda 3 2 2 3 3 3" xfId="1389" xr:uid="{33A6ACFC-0DA2-4C74-9330-874443C19DDB}"/>
    <cellStyle name="Moneda 3 2 2 3 4" xfId="599" xr:uid="{EE8D95B8-670A-43E9-9554-445E69286144}"/>
    <cellStyle name="Moneda 3 2 2 3 4 2" xfId="1563" xr:uid="{27C3DE0F-32DC-4DA2-84EC-16F7723373AA}"/>
    <cellStyle name="Moneda 3 2 2 3 5" xfId="1081" xr:uid="{91513029-043C-4CD3-9943-8F582A5B5B85}"/>
    <cellStyle name="Moneda 3 2 2 4" xfId="140" xr:uid="{00000000-0005-0000-0000-000007000000}"/>
    <cellStyle name="Moneda 3 2 2 4 2" xfId="292" xr:uid="{00000000-0005-0000-0000-000007000000}"/>
    <cellStyle name="Moneda 3 2 2 4 2 2" xfId="774" xr:uid="{258AF645-9088-4A4E-8946-FAF105331C90}"/>
    <cellStyle name="Moneda 3 2 2 4 2 2 2" xfId="1738" xr:uid="{CEAF41DC-4C19-4E8F-8082-79BEACCB8213}"/>
    <cellStyle name="Moneda 3 2 2 4 2 3" xfId="1256" xr:uid="{51E2AC62-6663-4DC7-B1F6-0A3E979700A8}"/>
    <cellStyle name="Moneda 3 2 2 4 3" xfId="452" xr:uid="{00000000-0005-0000-0000-000007000000}"/>
    <cellStyle name="Moneda 3 2 2 4 3 2" xfId="934" xr:uid="{4E297C69-90CE-421F-AFC8-4B8EFC51543D}"/>
    <cellStyle name="Moneda 3 2 2 4 3 2 2" xfId="1898" xr:uid="{69D604FB-382E-4307-987A-B69337817193}"/>
    <cellStyle name="Moneda 3 2 2 4 3 3" xfId="1416" xr:uid="{E1100DB5-FA13-461E-B5D6-C381FABD3F8B}"/>
    <cellStyle name="Moneda 3 2 2 4 4" xfId="626" xr:uid="{754F4505-BF02-4111-9F0C-20D904CF6FEF}"/>
    <cellStyle name="Moneda 3 2 2 4 4 2" xfId="1590" xr:uid="{7DAA5611-40E1-413E-9C76-901D200A5D0C}"/>
    <cellStyle name="Moneda 3 2 2 4 5" xfId="1108" xr:uid="{8A2EEEBF-9E85-4C39-9F8B-F93BA567B132}"/>
    <cellStyle name="Moneda 3 2 2 5" xfId="179" xr:uid="{00000000-0005-0000-0000-000015000000}"/>
    <cellStyle name="Moneda 3 2 2 5 2" xfId="661" xr:uid="{635EDF60-57A6-4E0A-9A15-F955313507EA}"/>
    <cellStyle name="Moneda 3 2 2 5 2 2" xfId="1625" xr:uid="{EFAD43DC-844A-4BC7-9A52-46F9F081D150}"/>
    <cellStyle name="Moneda 3 2 2 5 3" xfId="1143" xr:uid="{48931855-F582-408E-8AEF-3869808D3D81}"/>
    <cellStyle name="Moneda 3 2 2 6" xfId="339" xr:uid="{00000000-0005-0000-0000-000015000000}"/>
    <cellStyle name="Moneda 3 2 2 6 2" xfId="821" xr:uid="{5EA0D089-8B04-464C-B20C-7D623F010094}"/>
    <cellStyle name="Moneda 3 2 2 6 2 2" xfId="1785" xr:uid="{A8D33B25-3E30-4251-ACCE-594F602FC347}"/>
    <cellStyle name="Moneda 3 2 2 6 3" xfId="1303" xr:uid="{C8094FFB-3C36-4ED5-A0CA-B03763645D65}"/>
    <cellStyle name="Moneda 3 2 2 7" xfId="513" xr:uid="{2DE1CE1F-E3BC-432F-95A8-E20BF41D231A}"/>
    <cellStyle name="Moneda 3 2 2 7 2" xfId="1477" xr:uid="{54E2BD62-B436-45A3-8054-AA83E16F4CC3}"/>
    <cellStyle name="Moneda 3 2 2 8" xfId="995" xr:uid="{75773238-9FB8-40E7-97F4-F0181274D13E}"/>
    <cellStyle name="Moneda 3 2 3" xfId="42" xr:uid="{00000000-0005-0000-0000-000016000000}"/>
    <cellStyle name="Moneda 3 2 3 2" xfId="193" xr:uid="{00000000-0005-0000-0000-000016000000}"/>
    <cellStyle name="Moneda 3 2 3 2 2" xfId="675" xr:uid="{88F4CAA0-4538-46CD-BFFD-895F5CE0632F}"/>
    <cellStyle name="Moneda 3 2 3 2 2 2" xfId="1639" xr:uid="{54120DDD-7276-4A6B-9DE9-2D25D979ED49}"/>
    <cellStyle name="Moneda 3 2 3 2 3" xfId="1157" xr:uid="{8AEC9613-200C-4726-907D-8CB707333298}"/>
    <cellStyle name="Moneda 3 2 3 3" xfId="353" xr:uid="{00000000-0005-0000-0000-000016000000}"/>
    <cellStyle name="Moneda 3 2 3 3 2" xfId="835" xr:uid="{F36809E0-551F-4519-8809-0FA249286F5E}"/>
    <cellStyle name="Moneda 3 2 3 3 2 2" xfId="1799" xr:uid="{7FF38A27-1BEA-46F2-A3BF-710B5C594B5F}"/>
    <cellStyle name="Moneda 3 2 3 3 3" xfId="1317" xr:uid="{C1E1FF00-0883-4A19-B7C9-F55106A2145F}"/>
    <cellStyle name="Moneda 3 2 3 4" xfId="527" xr:uid="{D63389EB-FC7B-40C1-9A1A-3EE0692B3A7F}"/>
    <cellStyle name="Moneda 3 2 3 4 2" xfId="1491" xr:uid="{8E947272-4C04-4DEB-BE85-E88DF7D5E0D3}"/>
    <cellStyle name="Moneda 3 2 3 5" xfId="1009" xr:uid="{2F30DED2-CAF9-4DC8-9F12-28DB6DD633AD}"/>
    <cellStyle name="Moneda 3 2 4" xfId="56" xr:uid="{00000000-0005-0000-0000-000007000000}"/>
    <cellStyle name="Moneda 3 2 4 2" xfId="207" xr:uid="{00000000-0005-0000-0000-000007000000}"/>
    <cellStyle name="Moneda 3 2 4 2 2" xfId="689" xr:uid="{5DC0C09C-D160-4525-8E1A-EE6AA9822477}"/>
    <cellStyle name="Moneda 3 2 4 2 2 2" xfId="1653" xr:uid="{E7EC6DEB-5441-4FA7-A47E-33E4E733DB87}"/>
    <cellStyle name="Moneda 3 2 4 2 3" xfId="1171" xr:uid="{F1A3EB7A-9E8E-492E-9101-D1E14A2541B5}"/>
    <cellStyle name="Moneda 3 2 4 3" xfId="367" xr:uid="{00000000-0005-0000-0000-000007000000}"/>
    <cellStyle name="Moneda 3 2 4 3 2" xfId="849" xr:uid="{0AA607C8-FA75-4369-8876-2DC10DC414DD}"/>
    <cellStyle name="Moneda 3 2 4 3 2 2" xfId="1813" xr:uid="{CBFE242D-3615-49C6-B56D-B3249751ECC4}"/>
    <cellStyle name="Moneda 3 2 4 3 3" xfId="1331" xr:uid="{7CFC6F98-CA97-4B10-9D42-776E0F041E4C}"/>
    <cellStyle name="Moneda 3 2 4 4" xfId="541" xr:uid="{5A11420F-195A-4BC7-88CA-0978FB05F499}"/>
    <cellStyle name="Moneda 3 2 4 4 2" xfId="1505" xr:uid="{6CCBD311-03BF-4685-919E-FD6805E92C5D}"/>
    <cellStyle name="Moneda 3 2 4 5" xfId="1023" xr:uid="{7764BD2F-4A61-4A52-91D1-584C80A15301}"/>
    <cellStyle name="Moneda 3 2 5" xfId="75" xr:uid="{00000000-0005-0000-0000-000007000000}"/>
    <cellStyle name="Moneda 3 2 5 2" xfId="226" xr:uid="{00000000-0005-0000-0000-000007000000}"/>
    <cellStyle name="Moneda 3 2 5 2 2" xfId="708" xr:uid="{20884644-794B-4D1B-A049-651BA21C270F}"/>
    <cellStyle name="Moneda 3 2 5 2 2 2" xfId="1672" xr:uid="{3EE3FC3A-A669-441E-A8E8-30ABA4211F24}"/>
    <cellStyle name="Moneda 3 2 5 2 3" xfId="1190" xr:uid="{2DF5D431-10C8-4407-831C-487955086A30}"/>
    <cellStyle name="Moneda 3 2 5 3" xfId="386" xr:uid="{00000000-0005-0000-0000-000007000000}"/>
    <cellStyle name="Moneda 3 2 5 3 2" xfId="868" xr:uid="{CA01E986-7D22-40DF-984F-3195CE8517CA}"/>
    <cellStyle name="Moneda 3 2 5 3 2 2" xfId="1832" xr:uid="{1641F867-0621-4305-AA2B-85B3C8486BAD}"/>
    <cellStyle name="Moneda 3 2 5 3 3" xfId="1350" xr:uid="{2C4AA882-A1EA-4767-83E9-4440789CD71F}"/>
    <cellStyle name="Moneda 3 2 5 4" xfId="560" xr:uid="{FCD4FA49-CDE9-479A-909E-A1DAA4DD4DE6}"/>
    <cellStyle name="Moneda 3 2 5 4 2" xfId="1524" xr:uid="{2498766A-264D-4443-94AB-B39C9F770EBD}"/>
    <cellStyle name="Moneda 3 2 5 5" xfId="1042" xr:uid="{CEC4DD31-B188-458E-80F5-39CEE044F465}"/>
    <cellStyle name="Moneda 3 2 6" xfId="102" xr:uid="{00000000-0005-0000-0000-000007000000}"/>
    <cellStyle name="Moneda 3 2 6 2" xfId="254" xr:uid="{00000000-0005-0000-0000-000007000000}"/>
    <cellStyle name="Moneda 3 2 6 2 2" xfId="736" xr:uid="{5D9018F0-64A3-445A-A95A-6781DD9835A5}"/>
    <cellStyle name="Moneda 3 2 6 2 2 2" xfId="1700" xr:uid="{0454D732-E477-4126-9041-9C2AB1C15F86}"/>
    <cellStyle name="Moneda 3 2 6 2 3" xfId="1218" xr:uid="{0F75ABC4-B77A-4A18-89B5-672558DF5A19}"/>
    <cellStyle name="Moneda 3 2 6 3" xfId="414" xr:uid="{00000000-0005-0000-0000-000007000000}"/>
    <cellStyle name="Moneda 3 2 6 3 2" xfId="896" xr:uid="{324FBD6D-2B44-4D77-ABAD-049E0BCE2197}"/>
    <cellStyle name="Moneda 3 2 6 3 2 2" xfId="1860" xr:uid="{7D05EC9D-4E61-4981-BAB6-153633D69558}"/>
    <cellStyle name="Moneda 3 2 6 3 3" xfId="1378" xr:uid="{9F56D52C-C783-40DA-A6CE-793F7557180A}"/>
    <cellStyle name="Moneda 3 2 6 4" xfId="588" xr:uid="{4E5732E9-F01C-478F-A59A-9FDDD7009E34}"/>
    <cellStyle name="Moneda 3 2 6 4 2" xfId="1552" xr:uid="{74A4B4BA-B8BC-4966-8006-219CEAF62E80}"/>
    <cellStyle name="Moneda 3 2 6 5" xfId="1070" xr:uid="{19EEEAFF-6268-44A9-A01E-D342A91DB271}"/>
    <cellStyle name="Moneda 3 2 7" xfId="129" xr:uid="{00000000-0005-0000-0000-000007000000}"/>
    <cellStyle name="Moneda 3 2 7 2" xfId="281" xr:uid="{00000000-0005-0000-0000-000007000000}"/>
    <cellStyle name="Moneda 3 2 7 2 2" xfId="763" xr:uid="{76553840-0DF7-4F5C-A027-A275493DB7D0}"/>
    <cellStyle name="Moneda 3 2 7 2 2 2" xfId="1727" xr:uid="{846C19C6-852D-4380-8758-D7E103717188}"/>
    <cellStyle name="Moneda 3 2 7 2 3" xfId="1245" xr:uid="{E5072B2B-1F68-4BC7-918D-8CD168D0D276}"/>
    <cellStyle name="Moneda 3 2 7 3" xfId="441" xr:uid="{00000000-0005-0000-0000-000007000000}"/>
    <cellStyle name="Moneda 3 2 7 3 2" xfId="923" xr:uid="{D1A14D91-C063-4D19-B744-8D963B088433}"/>
    <cellStyle name="Moneda 3 2 7 3 2 2" xfId="1887" xr:uid="{06D9AED0-2E17-400B-B2EE-442C8192E0F5}"/>
    <cellStyle name="Moneda 3 2 7 3 3" xfId="1405" xr:uid="{89FEDC49-FA48-4778-A0C2-1F1AE48DB04C}"/>
    <cellStyle name="Moneda 3 2 7 4" xfId="615" xr:uid="{AACAFCCA-2BAF-4D5D-BF5C-7773371D49D4}"/>
    <cellStyle name="Moneda 3 2 7 4 2" xfId="1579" xr:uid="{FD3BF6BA-4D49-4010-BDCF-2EE9D0E631AB}"/>
    <cellStyle name="Moneda 3 2 7 5" xfId="1097" xr:uid="{3B5786F5-6747-49FD-904A-47DACE1F944D}"/>
    <cellStyle name="Moneda 3 2 8" xfId="164" xr:uid="{00000000-0005-0000-0000-000014000000}"/>
    <cellStyle name="Moneda 3 2 8 2" xfId="646" xr:uid="{D90D2E17-C5F6-4250-8DCD-BAB7B1A8E40F}"/>
    <cellStyle name="Moneda 3 2 8 2 2" xfId="1610" xr:uid="{D65296D7-0CFF-4412-B946-EEF485E703DF}"/>
    <cellStyle name="Moneda 3 2 8 3" xfId="1128" xr:uid="{2504A44F-2371-42EA-A2B5-B3AB47769FCA}"/>
    <cellStyle name="Moneda 3 2 9" xfId="324" xr:uid="{00000000-0005-0000-0000-000014000000}"/>
    <cellStyle name="Moneda 3 2 9 2" xfId="806" xr:uid="{99602FA8-00B2-4E79-B8BB-5E1E9ED72C2B}"/>
    <cellStyle name="Moneda 3 2 9 2 2" xfId="1770" xr:uid="{6F9C4BD6-AD9D-4E44-8C48-6E981FDC9FD1}"/>
    <cellStyle name="Moneda 3 2 9 3" xfId="1288" xr:uid="{80B9BC16-F707-48B8-B2A6-82E6A99DE13B}"/>
    <cellStyle name="Moneda 3 3" xfId="15" xr:uid="{00000000-0005-0000-0000-000017000000}"/>
    <cellStyle name="Moneda 3 3 10" xfId="501" xr:uid="{07E0FBFA-3108-48B1-912D-43FE5684EC52}"/>
    <cellStyle name="Moneda 3 3 10 2" xfId="1465" xr:uid="{ED54F012-2430-4F5E-BE15-8AA829E8498C}"/>
    <cellStyle name="Moneda 3 3 11" xfId="983" xr:uid="{BB5181EB-9032-4566-AD28-45FEE069F43D}"/>
    <cellStyle name="Moneda 3 3 2" xfId="30" xr:uid="{00000000-0005-0000-0000-000018000000}"/>
    <cellStyle name="Moneda 3 3 2 2" xfId="88" xr:uid="{00000000-0005-0000-0000-000008000000}"/>
    <cellStyle name="Moneda 3 3 2 2 2" xfId="239" xr:uid="{00000000-0005-0000-0000-000008000000}"/>
    <cellStyle name="Moneda 3 3 2 2 2 2" xfId="721" xr:uid="{CC27EC5D-1C5A-4D6B-8992-2FB51D71B2F7}"/>
    <cellStyle name="Moneda 3 3 2 2 2 2 2" xfId="1685" xr:uid="{F8EB3742-68F0-41C6-A4B2-B83D7C7A33B0}"/>
    <cellStyle name="Moneda 3 3 2 2 2 3" xfId="1203" xr:uid="{77F905F4-F0FC-488E-B647-FA0FAC57ACF9}"/>
    <cellStyle name="Moneda 3 3 2 2 3" xfId="399" xr:uid="{00000000-0005-0000-0000-000008000000}"/>
    <cellStyle name="Moneda 3 3 2 2 3 2" xfId="881" xr:uid="{191BFD7E-A5D2-4A9C-9F17-02C5A364ABDA}"/>
    <cellStyle name="Moneda 3 3 2 2 3 2 2" xfId="1845" xr:uid="{BB3821BE-9509-471A-8499-43E22260CCE6}"/>
    <cellStyle name="Moneda 3 3 2 2 3 3" xfId="1363" xr:uid="{E0B1812D-86D2-4E7E-B7D6-1899F2EE0A6F}"/>
    <cellStyle name="Moneda 3 3 2 2 4" xfId="573" xr:uid="{E3DC4E17-96F2-4AF3-969A-6B2F4DC60C72}"/>
    <cellStyle name="Moneda 3 3 2 2 4 2" xfId="1537" xr:uid="{F5F89CBD-21C4-4984-9470-87BDFD0CE287}"/>
    <cellStyle name="Moneda 3 3 2 2 5" xfId="1055" xr:uid="{C5A86DB0-2688-414F-A221-299AC6EF6F33}"/>
    <cellStyle name="Moneda 3 3 2 3" xfId="115" xr:uid="{00000000-0005-0000-0000-000008000000}"/>
    <cellStyle name="Moneda 3 3 2 3 2" xfId="267" xr:uid="{00000000-0005-0000-0000-000008000000}"/>
    <cellStyle name="Moneda 3 3 2 3 2 2" xfId="749" xr:uid="{FA125588-49B5-4037-886E-0F49643A565B}"/>
    <cellStyle name="Moneda 3 3 2 3 2 2 2" xfId="1713" xr:uid="{22494CFA-7CFD-4FD6-B06C-0023C46080B9}"/>
    <cellStyle name="Moneda 3 3 2 3 2 3" xfId="1231" xr:uid="{3850FED9-A579-46CD-94CB-032229CC76ED}"/>
    <cellStyle name="Moneda 3 3 2 3 3" xfId="427" xr:uid="{00000000-0005-0000-0000-000008000000}"/>
    <cellStyle name="Moneda 3 3 2 3 3 2" xfId="909" xr:uid="{DB0E5514-36D3-4111-8F3B-B98BD4F89BCA}"/>
    <cellStyle name="Moneda 3 3 2 3 3 2 2" xfId="1873" xr:uid="{4AE73C17-EF13-4B96-9E28-5FA51E2A29F7}"/>
    <cellStyle name="Moneda 3 3 2 3 3 3" xfId="1391" xr:uid="{C58A8AE5-E972-40AD-8CCB-9A9E817FDE77}"/>
    <cellStyle name="Moneda 3 3 2 3 4" xfId="601" xr:uid="{5CBD5A03-52BC-407E-B618-BB582B231F00}"/>
    <cellStyle name="Moneda 3 3 2 3 4 2" xfId="1565" xr:uid="{EF5C5F46-0211-44EF-A7D7-C4DB505AAB93}"/>
    <cellStyle name="Moneda 3 3 2 3 5" xfId="1083" xr:uid="{6A059C99-56C5-48B0-91B6-517AF7373499}"/>
    <cellStyle name="Moneda 3 3 2 4" xfId="142" xr:uid="{00000000-0005-0000-0000-000008000000}"/>
    <cellStyle name="Moneda 3 3 2 4 2" xfId="294" xr:uid="{00000000-0005-0000-0000-000008000000}"/>
    <cellStyle name="Moneda 3 3 2 4 2 2" xfId="776" xr:uid="{E57250DD-B15D-4648-9187-6C1D31403904}"/>
    <cellStyle name="Moneda 3 3 2 4 2 2 2" xfId="1740" xr:uid="{F35040DA-CBAA-47B2-AA5D-4E450D2799F5}"/>
    <cellStyle name="Moneda 3 3 2 4 2 3" xfId="1258" xr:uid="{796DDCE2-C0FB-4926-8699-6FF79C88BCBD}"/>
    <cellStyle name="Moneda 3 3 2 4 3" xfId="454" xr:uid="{00000000-0005-0000-0000-000008000000}"/>
    <cellStyle name="Moneda 3 3 2 4 3 2" xfId="936" xr:uid="{DA39B49F-BFEA-4395-BDE1-12824A437C67}"/>
    <cellStyle name="Moneda 3 3 2 4 3 2 2" xfId="1900" xr:uid="{AE7170B7-3A5C-4168-B223-3F3DCB1B91A8}"/>
    <cellStyle name="Moneda 3 3 2 4 3 3" xfId="1418" xr:uid="{FB68E5F9-BD5B-437E-9471-B4BFA6B4CAE2}"/>
    <cellStyle name="Moneda 3 3 2 4 4" xfId="628" xr:uid="{2061B14F-4033-4569-AF13-795EA739F0D8}"/>
    <cellStyle name="Moneda 3 3 2 4 4 2" xfId="1592" xr:uid="{B2BE6B2F-D270-4E93-936C-6A7EC76230C0}"/>
    <cellStyle name="Moneda 3 3 2 4 5" xfId="1110" xr:uid="{61E208A5-BC30-4C2B-976E-66D9663B47F7}"/>
    <cellStyle name="Moneda 3 3 2 5" xfId="181" xr:uid="{00000000-0005-0000-0000-000018000000}"/>
    <cellStyle name="Moneda 3 3 2 5 2" xfId="663" xr:uid="{88526D6A-BF46-4AC3-BACD-72868641B57A}"/>
    <cellStyle name="Moneda 3 3 2 5 2 2" xfId="1627" xr:uid="{3F604736-5891-40F7-A66A-0551061D6C9E}"/>
    <cellStyle name="Moneda 3 3 2 5 3" xfId="1145" xr:uid="{214B2AC9-AA9B-4BE7-9B79-96737EF27C6D}"/>
    <cellStyle name="Moneda 3 3 2 6" xfId="341" xr:uid="{00000000-0005-0000-0000-000018000000}"/>
    <cellStyle name="Moneda 3 3 2 6 2" xfId="823" xr:uid="{05B48D53-DE97-4DFC-B74B-970CA3B8FF32}"/>
    <cellStyle name="Moneda 3 3 2 6 2 2" xfId="1787" xr:uid="{0657F0E0-438F-4D9E-8770-D9168A34A6B6}"/>
    <cellStyle name="Moneda 3 3 2 6 3" xfId="1305" xr:uid="{0D5BC90D-A2D6-4764-AA9D-234C88C95238}"/>
    <cellStyle name="Moneda 3 3 2 7" xfId="515" xr:uid="{3A2D88C4-1A8C-47B9-8CF7-EE8289FDA7FB}"/>
    <cellStyle name="Moneda 3 3 2 7 2" xfId="1479" xr:uid="{95CEA824-48E9-4DC1-B0F6-21C8676B8898}"/>
    <cellStyle name="Moneda 3 3 2 8" xfId="997" xr:uid="{4D490A4F-46DA-4292-B9B8-BC3A4312F25A}"/>
    <cellStyle name="Moneda 3 3 3" xfId="44" xr:uid="{00000000-0005-0000-0000-000019000000}"/>
    <cellStyle name="Moneda 3 3 3 2" xfId="195" xr:uid="{00000000-0005-0000-0000-000019000000}"/>
    <cellStyle name="Moneda 3 3 3 2 2" xfId="677" xr:uid="{D56C7C1A-4D2B-4214-8E32-C529263F9A71}"/>
    <cellStyle name="Moneda 3 3 3 2 2 2" xfId="1641" xr:uid="{47653AD7-C94A-4525-A80F-2D28FD343D8A}"/>
    <cellStyle name="Moneda 3 3 3 2 3" xfId="1159" xr:uid="{FD786EF7-F2AC-4575-9D8F-AA8ACF257DFC}"/>
    <cellStyle name="Moneda 3 3 3 3" xfId="355" xr:uid="{00000000-0005-0000-0000-000019000000}"/>
    <cellStyle name="Moneda 3 3 3 3 2" xfId="837" xr:uid="{1C317437-0B51-4729-837B-EA1419015171}"/>
    <cellStyle name="Moneda 3 3 3 3 2 2" xfId="1801" xr:uid="{3C3D9F3A-9731-4D2A-8ED4-FB8482D2880C}"/>
    <cellStyle name="Moneda 3 3 3 3 3" xfId="1319" xr:uid="{E4B83AB2-B0BE-4DD1-A505-7A56EC8B5BF8}"/>
    <cellStyle name="Moneda 3 3 3 4" xfId="529" xr:uid="{130B0CD3-FA25-46EA-B5F6-0AEB53D64E02}"/>
    <cellStyle name="Moneda 3 3 3 4 2" xfId="1493" xr:uid="{6B1E58FD-CE65-46E4-BB5B-A7B0EFD17BEF}"/>
    <cellStyle name="Moneda 3 3 3 5" xfId="1011" xr:uid="{90C3D739-A083-455C-9A96-82732CFBFE82}"/>
    <cellStyle name="Moneda 3 3 4" xfId="58" xr:uid="{00000000-0005-0000-0000-000008000000}"/>
    <cellStyle name="Moneda 3 3 4 2" xfId="209" xr:uid="{00000000-0005-0000-0000-000008000000}"/>
    <cellStyle name="Moneda 3 3 4 2 2" xfId="691" xr:uid="{6C4BD82D-70A1-436A-8D04-2E2E152CCAEE}"/>
    <cellStyle name="Moneda 3 3 4 2 2 2" xfId="1655" xr:uid="{D5D03BA2-0F9E-4D9A-B076-E3EFB07BD811}"/>
    <cellStyle name="Moneda 3 3 4 2 3" xfId="1173" xr:uid="{EC55F238-9AD7-4599-8568-6062D6B08238}"/>
    <cellStyle name="Moneda 3 3 4 3" xfId="369" xr:uid="{00000000-0005-0000-0000-000008000000}"/>
    <cellStyle name="Moneda 3 3 4 3 2" xfId="851" xr:uid="{09206200-6AD4-40F9-AE89-B9E78C10D1CB}"/>
    <cellStyle name="Moneda 3 3 4 3 2 2" xfId="1815" xr:uid="{D4A055C5-C1DB-4B55-BE6B-30DEEB6E978E}"/>
    <cellStyle name="Moneda 3 3 4 3 3" xfId="1333" xr:uid="{5B5F3A8A-A471-409F-9995-CF20F9892294}"/>
    <cellStyle name="Moneda 3 3 4 4" xfId="543" xr:uid="{A3C5FA18-E536-4468-887D-C45A4749A955}"/>
    <cellStyle name="Moneda 3 3 4 4 2" xfId="1507" xr:uid="{30380484-DFF4-4C65-8D37-982AE18099B1}"/>
    <cellStyle name="Moneda 3 3 4 5" xfId="1025" xr:uid="{75CE86FE-89C0-4930-B72A-DDF2877ABEF0}"/>
    <cellStyle name="Moneda 3 3 5" xfId="77" xr:uid="{00000000-0005-0000-0000-000008000000}"/>
    <cellStyle name="Moneda 3 3 5 2" xfId="228" xr:uid="{00000000-0005-0000-0000-000008000000}"/>
    <cellStyle name="Moneda 3 3 5 2 2" xfId="710" xr:uid="{6BAE0259-27D3-464D-ADFC-BAD94E73CE77}"/>
    <cellStyle name="Moneda 3 3 5 2 2 2" xfId="1674" xr:uid="{B2182F55-B3F1-4A9F-9436-79D9C9C31676}"/>
    <cellStyle name="Moneda 3 3 5 2 3" xfId="1192" xr:uid="{7F44A830-2F0A-4D93-BF72-9CA12BDB223B}"/>
    <cellStyle name="Moneda 3 3 5 3" xfId="388" xr:uid="{00000000-0005-0000-0000-000008000000}"/>
    <cellStyle name="Moneda 3 3 5 3 2" xfId="870" xr:uid="{0210E439-0A3D-4EC1-A117-8B24F08E00F1}"/>
    <cellStyle name="Moneda 3 3 5 3 2 2" xfId="1834" xr:uid="{3D7D2E90-A316-4F3E-80E7-E5458BD1532C}"/>
    <cellStyle name="Moneda 3 3 5 3 3" xfId="1352" xr:uid="{956A6863-7D95-43CC-909E-146117069747}"/>
    <cellStyle name="Moneda 3 3 5 4" xfId="562" xr:uid="{9C356964-185F-4ADB-8CF0-8FFEBF9AC611}"/>
    <cellStyle name="Moneda 3 3 5 4 2" xfId="1526" xr:uid="{BE775D2C-E6CE-435E-AC9E-C39EB3C38705}"/>
    <cellStyle name="Moneda 3 3 5 5" xfId="1044" xr:uid="{AE6CF1E6-92DE-41C7-9E8D-3D63CA74B9B4}"/>
    <cellStyle name="Moneda 3 3 6" xfId="104" xr:uid="{00000000-0005-0000-0000-000008000000}"/>
    <cellStyle name="Moneda 3 3 6 2" xfId="256" xr:uid="{00000000-0005-0000-0000-000008000000}"/>
    <cellStyle name="Moneda 3 3 6 2 2" xfId="738" xr:uid="{22F281D5-0DD7-4776-AB2B-F53F36AD6838}"/>
    <cellStyle name="Moneda 3 3 6 2 2 2" xfId="1702" xr:uid="{9B6D1F18-07A5-4252-917B-DACE82A9E7B1}"/>
    <cellStyle name="Moneda 3 3 6 2 3" xfId="1220" xr:uid="{FFB171E6-B38A-457C-87D5-D6B57F74B8BA}"/>
    <cellStyle name="Moneda 3 3 6 3" xfId="416" xr:uid="{00000000-0005-0000-0000-000008000000}"/>
    <cellStyle name="Moneda 3 3 6 3 2" xfId="898" xr:uid="{A0E712DB-0101-4749-802C-1A9788EF9D8F}"/>
    <cellStyle name="Moneda 3 3 6 3 2 2" xfId="1862" xr:uid="{D28D9231-E14C-4D7E-AC88-108EA51129F6}"/>
    <cellStyle name="Moneda 3 3 6 3 3" xfId="1380" xr:uid="{D48405F3-CF51-4AB0-805A-1A477DFA7F16}"/>
    <cellStyle name="Moneda 3 3 6 4" xfId="590" xr:uid="{014C448C-10D6-4AAE-8964-EC85EB2D1899}"/>
    <cellStyle name="Moneda 3 3 6 4 2" xfId="1554" xr:uid="{C15C5594-ADF6-4CEC-B1C6-9E14FA28A439}"/>
    <cellStyle name="Moneda 3 3 6 5" xfId="1072" xr:uid="{7AE2AE2F-6D20-49AD-B150-DCA293CFC823}"/>
    <cellStyle name="Moneda 3 3 7" xfId="131" xr:uid="{00000000-0005-0000-0000-000008000000}"/>
    <cellStyle name="Moneda 3 3 7 2" xfId="283" xr:uid="{00000000-0005-0000-0000-000008000000}"/>
    <cellStyle name="Moneda 3 3 7 2 2" xfId="765" xr:uid="{B1CA24F1-ACD8-4A10-85E6-432F81A121D7}"/>
    <cellStyle name="Moneda 3 3 7 2 2 2" xfId="1729" xr:uid="{E2A760B4-D397-4778-8F11-D64729E86932}"/>
    <cellStyle name="Moneda 3 3 7 2 3" xfId="1247" xr:uid="{9371B567-F2AD-462D-9277-13DCF9FC9630}"/>
    <cellStyle name="Moneda 3 3 7 3" xfId="443" xr:uid="{00000000-0005-0000-0000-000008000000}"/>
    <cellStyle name="Moneda 3 3 7 3 2" xfId="925" xr:uid="{2D0CAC44-CCA5-4B92-9719-EEB78643806D}"/>
    <cellStyle name="Moneda 3 3 7 3 2 2" xfId="1889" xr:uid="{7243D63B-3062-487B-9CAF-B141EC4ABEA2}"/>
    <cellStyle name="Moneda 3 3 7 3 3" xfId="1407" xr:uid="{990437EB-3196-4D3E-AC66-11C3961252AB}"/>
    <cellStyle name="Moneda 3 3 7 4" xfId="617" xr:uid="{96856AD6-B493-4882-9FED-5E8A82905F00}"/>
    <cellStyle name="Moneda 3 3 7 4 2" xfId="1581" xr:uid="{59339D42-BB58-4E55-875F-6EBA39B61894}"/>
    <cellStyle name="Moneda 3 3 7 5" xfId="1099" xr:uid="{0B50C2B2-5229-4C41-83DF-C78E06867BC3}"/>
    <cellStyle name="Moneda 3 3 8" xfId="166" xr:uid="{00000000-0005-0000-0000-000017000000}"/>
    <cellStyle name="Moneda 3 3 8 2" xfId="648" xr:uid="{03D2B653-8B96-4ED0-B612-4A3B862B0116}"/>
    <cellStyle name="Moneda 3 3 8 2 2" xfId="1612" xr:uid="{813FB07A-D995-42DC-ADB4-D0456A1AA934}"/>
    <cellStyle name="Moneda 3 3 8 3" xfId="1130" xr:uid="{1334501B-9911-4ED9-ADF9-23F148EBFB48}"/>
    <cellStyle name="Moneda 3 3 9" xfId="326" xr:uid="{00000000-0005-0000-0000-000017000000}"/>
    <cellStyle name="Moneda 3 3 9 2" xfId="808" xr:uid="{CE347CFD-BB26-4F70-A53D-04C9144B21A0}"/>
    <cellStyle name="Moneda 3 3 9 2 2" xfId="1772" xr:uid="{CD4E4E95-5035-4D03-9011-BF643BB36206}"/>
    <cellStyle name="Moneda 3 3 9 3" xfId="1290" xr:uid="{D95DCC2B-6463-4F40-B14E-7AC1AC7CD9A4}"/>
    <cellStyle name="Moneda 3 4" xfId="23" xr:uid="{00000000-0005-0000-0000-00001A000000}"/>
    <cellStyle name="Moneda 3 4 2" xfId="81" xr:uid="{00000000-0005-0000-0000-000006000000}"/>
    <cellStyle name="Moneda 3 4 2 2" xfId="232" xr:uid="{00000000-0005-0000-0000-000006000000}"/>
    <cellStyle name="Moneda 3 4 2 2 2" xfId="714" xr:uid="{F04980A9-9211-4DFF-BF92-8A8008E16D9B}"/>
    <cellStyle name="Moneda 3 4 2 2 2 2" xfId="1678" xr:uid="{1E4EA302-E299-4288-B85A-37AFEC7E7D07}"/>
    <cellStyle name="Moneda 3 4 2 2 3" xfId="1196" xr:uid="{586384AD-A5EB-41E3-8D55-491089B15413}"/>
    <cellStyle name="Moneda 3 4 2 3" xfId="392" xr:uid="{00000000-0005-0000-0000-000006000000}"/>
    <cellStyle name="Moneda 3 4 2 3 2" xfId="874" xr:uid="{C88DDA5A-561C-4D7F-9B79-9F9D70A7EBFD}"/>
    <cellStyle name="Moneda 3 4 2 3 2 2" xfId="1838" xr:uid="{4B7F2D45-F040-44C3-9B53-A5D60015C634}"/>
    <cellStyle name="Moneda 3 4 2 3 3" xfId="1356" xr:uid="{EDFC2DD7-CC99-469D-8F99-429A0E420FC6}"/>
    <cellStyle name="Moneda 3 4 2 4" xfId="566" xr:uid="{E2B93200-BA9B-4AAB-AF08-B594C51436AB}"/>
    <cellStyle name="Moneda 3 4 2 4 2" xfId="1530" xr:uid="{8953915F-270A-4640-81BC-706A78AF9BF5}"/>
    <cellStyle name="Moneda 3 4 2 5" xfId="1048" xr:uid="{630C712C-20FB-4312-B5D6-F156B94DF3E3}"/>
    <cellStyle name="Moneda 3 4 3" xfId="108" xr:uid="{00000000-0005-0000-0000-000006000000}"/>
    <cellStyle name="Moneda 3 4 3 2" xfId="260" xr:uid="{00000000-0005-0000-0000-000006000000}"/>
    <cellStyle name="Moneda 3 4 3 2 2" xfId="742" xr:uid="{CA2E9769-1B9C-4363-8406-55C8FF83E6F6}"/>
    <cellStyle name="Moneda 3 4 3 2 2 2" xfId="1706" xr:uid="{C5CB97CA-7D89-4ABB-AD88-F204F8F008AF}"/>
    <cellStyle name="Moneda 3 4 3 2 3" xfId="1224" xr:uid="{9FC8BD93-30FF-418D-93DE-165A2CEACB5F}"/>
    <cellStyle name="Moneda 3 4 3 3" xfId="420" xr:uid="{00000000-0005-0000-0000-000006000000}"/>
    <cellStyle name="Moneda 3 4 3 3 2" xfId="902" xr:uid="{C1B384A3-00F0-4645-A5F0-C1F36C4A6142}"/>
    <cellStyle name="Moneda 3 4 3 3 2 2" xfId="1866" xr:uid="{8FE8EF7D-0985-4D40-8A05-A89C164016EE}"/>
    <cellStyle name="Moneda 3 4 3 3 3" xfId="1384" xr:uid="{E27ED044-F9C2-4460-9536-7FFAAFCD0FDF}"/>
    <cellStyle name="Moneda 3 4 3 4" xfId="594" xr:uid="{79F9A3CD-CC3E-43C5-82ED-E5CB37523311}"/>
    <cellStyle name="Moneda 3 4 3 4 2" xfId="1558" xr:uid="{65C67656-B8BC-44EB-9581-CA25313C2F22}"/>
    <cellStyle name="Moneda 3 4 3 5" xfId="1076" xr:uid="{60AC6A4C-06D3-4BB7-A236-87CA823E96EE}"/>
    <cellStyle name="Moneda 3 4 4" xfId="135" xr:uid="{00000000-0005-0000-0000-000006000000}"/>
    <cellStyle name="Moneda 3 4 4 2" xfId="287" xr:uid="{00000000-0005-0000-0000-000006000000}"/>
    <cellStyle name="Moneda 3 4 4 2 2" xfId="769" xr:uid="{A9148873-E30F-477E-8392-06F9FB269997}"/>
    <cellStyle name="Moneda 3 4 4 2 2 2" xfId="1733" xr:uid="{1F124F4B-52EE-4E70-8A32-9EF5EC3BF486}"/>
    <cellStyle name="Moneda 3 4 4 2 3" xfId="1251" xr:uid="{B835EA23-61E3-4131-A2EB-FC8F822C1B02}"/>
    <cellStyle name="Moneda 3 4 4 3" xfId="447" xr:uid="{00000000-0005-0000-0000-000006000000}"/>
    <cellStyle name="Moneda 3 4 4 3 2" xfId="929" xr:uid="{68FE634A-4E78-4FD0-8A21-8FDF3CF8CBB7}"/>
    <cellStyle name="Moneda 3 4 4 3 2 2" xfId="1893" xr:uid="{9FD5B44D-CE6F-41F6-9F8F-D21C17D1D43F}"/>
    <cellStyle name="Moneda 3 4 4 3 3" xfId="1411" xr:uid="{3AA64AAC-8110-4F7C-962F-0E971AEBFCE3}"/>
    <cellStyle name="Moneda 3 4 4 4" xfId="621" xr:uid="{D89A1ED4-B881-4A68-851D-F27CC0212256}"/>
    <cellStyle name="Moneda 3 4 4 4 2" xfId="1585" xr:uid="{C8A830F1-D704-4C40-BC8D-B5F6959B2A0F}"/>
    <cellStyle name="Moneda 3 4 4 5" xfId="1103" xr:uid="{31911EAE-5EF2-4E1E-9989-E3E2FCC6758A}"/>
    <cellStyle name="Moneda 3 4 5" xfId="174" xr:uid="{00000000-0005-0000-0000-00001A000000}"/>
    <cellStyle name="Moneda 3 4 5 2" xfId="656" xr:uid="{0EB4F507-F9BC-4D29-B645-9D47EFF376F3}"/>
    <cellStyle name="Moneda 3 4 5 2 2" xfId="1620" xr:uid="{B78F3C96-01AB-4C66-8197-33C39F161F5D}"/>
    <cellStyle name="Moneda 3 4 5 3" xfId="1138" xr:uid="{77378148-4023-4123-9166-DB63204ADFD1}"/>
    <cellStyle name="Moneda 3 4 6" xfId="334" xr:uid="{00000000-0005-0000-0000-00001A000000}"/>
    <cellStyle name="Moneda 3 4 6 2" xfId="816" xr:uid="{86C81C46-9209-4DC1-A046-1F85C21026DA}"/>
    <cellStyle name="Moneda 3 4 6 2 2" xfId="1780" xr:uid="{3AF2947F-DEDD-4010-84CF-96862151B968}"/>
    <cellStyle name="Moneda 3 4 6 3" xfId="1298" xr:uid="{4815CD53-6364-4E20-BCE2-949508DFB0F7}"/>
    <cellStyle name="Moneda 3 4 7" xfId="508" xr:uid="{FDDA39F9-A59E-47A5-8BFC-3CF5870A6B70}"/>
    <cellStyle name="Moneda 3 4 7 2" xfId="1472" xr:uid="{8C9CF497-A3EF-4C59-AC17-139E9517C699}"/>
    <cellStyle name="Moneda 3 4 8" xfId="990" xr:uid="{7782ECEA-EF0B-4D30-A8C1-5395B8D13721}"/>
    <cellStyle name="Moneda 3 5" xfId="37" xr:uid="{00000000-0005-0000-0000-00001B000000}"/>
    <cellStyle name="Moneda 3 5 2" xfId="188" xr:uid="{00000000-0005-0000-0000-00001B000000}"/>
    <cellStyle name="Moneda 3 5 2 2" xfId="670" xr:uid="{8A6BE7EE-B558-4795-A951-5A5C4847A7E8}"/>
    <cellStyle name="Moneda 3 5 2 2 2" xfId="1634" xr:uid="{0C6B4E73-0B68-40B8-9B49-B326AA7A1C24}"/>
    <cellStyle name="Moneda 3 5 2 3" xfId="1152" xr:uid="{BC36BE8B-20CF-4AC3-AB03-7B7D17D5E6D8}"/>
    <cellStyle name="Moneda 3 5 3" xfId="348" xr:uid="{00000000-0005-0000-0000-00001B000000}"/>
    <cellStyle name="Moneda 3 5 3 2" xfId="830" xr:uid="{021D093D-6540-4FEA-AC51-3629C223D514}"/>
    <cellStyle name="Moneda 3 5 3 2 2" xfId="1794" xr:uid="{624A581A-5114-4463-AB3B-5E6C69226CE4}"/>
    <cellStyle name="Moneda 3 5 3 3" xfId="1312" xr:uid="{761C443F-E7E0-45CA-8202-984E3CEB8C9C}"/>
    <cellStyle name="Moneda 3 5 4" xfId="522" xr:uid="{D5A40C2A-2FCD-4E95-95E0-DD867393ACE8}"/>
    <cellStyle name="Moneda 3 5 4 2" xfId="1486" xr:uid="{D0816827-EF9E-42F6-9D4A-7A64DED86940}"/>
    <cellStyle name="Moneda 3 5 5" xfId="1004" xr:uid="{FF8FB2A2-DAC6-4886-8AC6-339DE113484F}"/>
    <cellStyle name="Moneda 3 6" xfId="51" xr:uid="{00000000-0005-0000-0000-000006000000}"/>
    <cellStyle name="Moneda 3 6 2" xfId="202" xr:uid="{00000000-0005-0000-0000-000006000000}"/>
    <cellStyle name="Moneda 3 6 2 2" xfId="684" xr:uid="{BB7DB138-40FF-4F50-9F95-B56B8F9B03B9}"/>
    <cellStyle name="Moneda 3 6 2 2 2" xfId="1648" xr:uid="{8B73B26B-1433-4920-B1F9-0B491F35C3E8}"/>
    <cellStyle name="Moneda 3 6 2 3" xfId="1166" xr:uid="{6B9E14F8-F709-4167-B082-3C2320B4B1A7}"/>
    <cellStyle name="Moneda 3 6 3" xfId="362" xr:uid="{00000000-0005-0000-0000-000006000000}"/>
    <cellStyle name="Moneda 3 6 3 2" xfId="844" xr:uid="{FA0E3CB7-8EA1-41D1-840F-55649A5356C8}"/>
    <cellStyle name="Moneda 3 6 3 2 2" xfId="1808" xr:uid="{4F2C44B9-7076-4584-BC31-EDA1C18C7ABE}"/>
    <cellStyle name="Moneda 3 6 3 3" xfId="1326" xr:uid="{C5403FB5-04E1-4C83-A317-DE5159F04404}"/>
    <cellStyle name="Moneda 3 6 4" xfId="536" xr:uid="{AD6F6B35-1D94-42D1-8666-BA238B530734}"/>
    <cellStyle name="Moneda 3 6 4 2" xfId="1500" xr:uid="{F7EB36DA-1125-4620-98F0-B9371891C5CE}"/>
    <cellStyle name="Moneda 3 6 5" xfId="1018" xr:uid="{E88BFFB4-0BA7-495A-B879-5A716155C94D}"/>
    <cellStyle name="Moneda 3 7" xfId="70" xr:uid="{00000000-0005-0000-0000-000006000000}"/>
    <cellStyle name="Moneda 3 7 2" xfId="221" xr:uid="{00000000-0005-0000-0000-000006000000}"/>
    <cellStyle name="Moneda 3 7 2 2" xfId="703" xr:uid="{B57CEA9F-7D1A-4522-BB56-C069BBEEA587}"/>
    <cellStyle name="Moneda 3 7 2 2 2" xfId="1667" xr:uid="{0B58EB45-94F2-4DAA-A256-2259E29E2310}"/>
    <cellStyle name="Moneda 3 7 2 3" xfId="1185" xr:uid="{658A11BC-643A-4F73-9FC9-8CA72024ACE9}"/>
    <cellStyle name="Moneda 3 7 3" xfId="381" xr:uid="{00000000-0005-0000-0000-000006000000}"/>
    <cellStyle name="Moneda 3 7 3 2" xfId="863" xr:uid="{C5A03D21-89D8-4B8D-88F2-EA83EBE0328E}"/>
    <cellStyle name="Moneda 3 7 3 2 2" xfId="1827" xr:uid="{61F6FFC2-16BB-4A7D-896F-879A9940F87F}"/>
    <cellStyle name="Moneda 3 7 3 3" xfId="1345" xr:uid="{DCEF9790-4A2F-43FD-9073-35E7822F6ADB}"/>
    <cellStyle name="Moneda 3 7 4" xfId="555" xr:uid="{0CCE7306-AD84-4267-A126-82319879598B}"/>
    <cellStyle name="Moneda 3 7 4 2" xfId="1519" xr:uid="{BFB77898-C790-49D7-8F28-E20B2B38D7EF}"/>
    <cellStyle name="Moneda 3 7 5" xfId="1037" xr:uid="{5994F4F4-CA62-4337-A2EE-56A36C297D53}"/>
    <cellStyle name="Moneda 3 8" xfId="97" xr:uid="{00000000-0005-0000-0000-000006000000}"/>
    <cellStyle name="Moneda 3 8 2" xfId="249" xr:uid="{00000000-0005-0000-0000-000006000000}"/>
    <cellStyle name="Moneda 3 8 2 2" xfId="731" xr:uid="{A31A5F62-E8AC-4541-88C2-B8CE45C3DE4B}"/>
    <cellStyle name="Moneda 3 8 2 2 2" xfId="1695" xr:uid="{3CD66826-5315-40F8-A3E9-418ED179DB19}"/>
    <cellStyle name="Moneda 3 8 2 3" xfId="1213" xr:uid="{C24DE28D-1958-4BA1-BA7D-8E2430AFA91A}"/>
    <cellStyle name="Moneda 3 8 3" xfId="409" xr:uid="{00000000-0005-0000-0000-000006000000}"/>
    <cellStyle name="Moneda 3 8 3 2" xfId="891" xr:uid="{4A954DD9-AEC0-4F43-846A-D45A9A82B06F}"/>
    <cellStyle name="Moneda 3 8 3 2 2" xfId="1855" xr:uid="{C7A84161-7DB4-4335-9C3D-CCE74DDE888C}"/>
    <cellStyle name="Moneda 3 8 3 3" xfId="1373" xr:uid="{7996432B-2DCC-4CA4-92DC-0AC755D18364}"/>
    <cellStyle name="Moneda 3 8 4" xfId="583" xr:uid="{5794403E-8E2A-4B7C-B276-0383DC77DDDC}"/>
    <cellStyle name="Moneda 3 8 4 2" xfId="1547" xr:uid="{8E156AE2-993C-49AA-97F7-551BFA020D29}"/>
    <cellStyle name="Moneda 3 8 5" xfId="1065" xr:uid="{2E9394DC-4989-48CD-B658-13C7A6448735}"/>
    <cellStyle name="Moneda 3 9" xfId="124" xr:uid="{00000000-0005-0000-0000-000006000000}"/>
    <cellStyle name="Moneda 3 9 2" xfId="276" xr:uid="{00000000-0005-0000-0000-000006000000}"/>
    <cellStyle name="Moneda 3 9 2 2" xfId="758" xr:uid="{7AB0DD82-DDA7-418D-957F-02AB5C7B10F9}"/>
    <cellStyle name="Moneda 3 9 2 2 2" xfId="1722" xr:uid="{0F815D01-B520-4922-9EB5-41CDF4DC998F}"/>
    <cellStyle name="Moneda 3 9 2 3" xfId="1240" xr:uid="{C928ED0D-1A4B-4629-A4B6-FC89F7F15B97}"/>
    <cellStyle name="Moneda 3 9 3" xfId="436" xr:uid="{00000000-0005-0000-0000-000006000000}"/>
    <cellStyle name="Moneda 3 9 3 2" xfId="918" xr:uid="{DFDFD03B-E53B-4379-910E-981000302BDD}"/>
    <cellStyle name="Moneda 3 9 3 2 2" xfId="1882" xr:uid="{FFD6C202-1B22-4326-86A8-E5B2A4900040}"/>
    <cellStyle name="Moneda 3 9 3 3" xfId="1400" xr:uid="{ABB6A3BE-24A9-4FE8-A8BF-DA6924C9FD30}"/>
    <cellStyle name="Moneda 3 9 4" xfId="610" xr:uid="{CDCEC5E8-A4AA-4DB6-B834-CEC57967D0F0}"/>
    <cellStyle name="Moneda 3 9 4 2" xfId="1574" xr:uid="{959E476E-391F-4D07-B9E8-D336E6BCE266}"/>
    <cellStyle name="Moneda 3 9 5" xfId="1092" xr:uid="{504A03B3-DD86-4247-B2DA-63E1EAA07B48}"/>
    <cellStyle name="Moneda 30" xfId="301" xr:uid="{00000000-0005-0000-0000-00005D010000}"/>
    <cellStyle name="Moneda 30 2" xfId="783" xr:uid="{4F55B010-4D4D-4387-96E3-97E4BE6E076C}"/>
    <cellStyle name="Moneda 30 2 2" xfId="1747" xr:uid="{C195E7FE-95C4-4E01-9EA5-E6786B659EBD}"/>
    <cellStyle name="Moneda 30 3" xfId="1265" xr:uid="{C6B3A67E-0D7E-42CE-AB27-2B06B1F3D08D}"/>
    <cellStyle name="Moneda 31" xfId="313" xr:uid="{00000000-0005-0000-0000-00005F010000}"/>
    <cellStyle name="Moneda 31 2" xfId="795" xr:uid="{188F2993-2A8E-4EA1-99C0-9727D2191B88}"/>
    <cellStyle name="Moneda 31 2 2" xfId="1759" xr:uid="{CA295F15-28D4-41F1-84F0-66B079E07ABB}"/>
    <cellStyle name="Moneda 31 3" xfId="1277" xr:uid="{9FC9ACA8-403B-437E-B188-2C5D9AABCEBC}"/>
    <cellStyle name="Moneda 32" xfId="300" xr:uid="{00000000-0005-0000-0000-000061010000}"/>
    <cellStyle name="Moneda 32 2" xfId="782" xr:uid="{AD1515A1-D7E1-4952-AE7F-B86936B00FC6}"/>
    <cellStyle name="Moneda 32 2 2" xfId="1746" xr:uid="{791B24E3-2332-40EC-B288-1794EB8844E5}"/>
    <cellStyle name="Moneda 32 3" xfId="1264" xr:uid="{1717D9B9-AD4C-4B89-8F53-2EAB61A9027A}"/>
    <cellStyle name="Moneda 33" xfId="308" xr:uid="{00000000-0005-0000-0000-000063010000}"/>
    <cellStyle name="Moneda 33 2" xfId="790" xr:uid="{0767CE0B-299A-470C-AF1C-4100A7B7E548}"/>
    <cellStyle name="Moneda 33 2 2" xfId="1754" xr:uid="{6EF442C6-9288-40E5-B6C9-75B10FD44B6C}"/>
    <cellStyle name="Moneda 33 3" xfId="1272" xr:uid="{ADF74173-0D94-4342-9994-A2975A017F1B}"/>
    <cellStyle name="Moneda 34" xfId="312" xr:uid="{00000000-0005-0000-0000-000065010000}"/>
    <cellStyle name="Moneda 34 2" xfId="794" xr:uid="{116BA3C1-647A-4E81-86D3-EAB8D688E4EA}"/>
    <cellStyle name="Moneda 34 2 2" xfId="1758" xr:uid="{3C187B9B-F577-4EDD-9472-4EE6BB43AD1C}"/>
    <cellStyle name="Moneda 34 3" xfId="1276" xr:uid="{B016F960-FA22-41DC-B056-C0E6EE84FBF7}"/>
    <cellStyle name="Moneda 35" xfId="315" xr:uid="{00000000-0005-0000-0000-00006B010000}"/>
    <cellStyle name="Moneda 35 2" xfId="797" xr:uid="{D37AB8A1-E20C-45BC-A522-87E8DCE27A8E}"/>
    <cellStyle name="Moneda 35 2 2" xfId="1761" xr:uid="{396E4731-8498-4E29-8746-C7E54D7F7673}"/>
    <cellStyle name="Moneda 35 3" xfId="1279" xr:uid="{B04B4C68-874E-4A8A-AE9B-EDA319466D91}"/>
    <cellStyle name="Moneda 36" xfId="461" xr:uid="{00000000-0005-0000-0000-0000FB010000}"/>
    <cellStyle name="Moneda 36 2" xfId="943" xr:uid="{68B65F9F-40B0-4FB6-8F7D-194C712DC898}"/>
    <cellStyle name="Moneda 36 2 2" xfId="1907" xr:uid="{07425608-08CD-48A5-B24F-3391FD6921D2}"/>
    <cellStyle name="Moneda 36 3" xfId="1425" xr:uid="{52B83107-60CD-44C5-80B0-A9A8F48DD4CC}"/>
    <cellStyle name="Moneda 37" xfId="489" xr:uid="{00000000-0005-0000-0000-0000FD010000}"/>
    <cellStyle name="Moneda 37 2" xfId="971" xr:uid="{BB2C03CA-9EFC-4455-828B-39E6A3EF8DC3}"/>
    <cellStyle name="Moneda 37 2 2" xfId="1935" xr:uid="{27C12BD6-98CC-4A45-BCD4-6FBC9BCE1274}"/>
    <cellStyle name="Moneda 37 3" xfId="1453" xr:uid="{1EBCC328-49BE-413D-90D2-9DB0442DE048}"/>
    <cellStyle name="Moneda 38" xfId="460" xr:uid="{00000000-0005-0000-0000-0000FF010000}"/>
    <cellStyle name="Moneda 38 2" xfId="942" xr:uid="{5D0CDE8F-89B3-4C51-9A7B-838615FC46DA}"/>
    <cellStyle name="Moneda 38 2 2" xfId="1906" xr:uid="{A6CDB443-5FB5-47ED-9E2D-68C3F5377E24}"/>
    <cellStyle name="Moneda 38 3" xfId="1424" xr:uid="{B5D352A8-6F50-454B-A773-625AEB4B7658}"/>
    <cellStyle name="Moneda 39" xfId="477" xr:uid="{00000000-0005-0000-0000-000001020000}"/>
    <cellStyle name="Moneda 39 2" xfId="959" xr:uid="{4883625D-8D1E-4941-83DE-1C3F6503691A}"/>
    <cellStyle name="Moneda 39 2 2" xfId="1923" xr:uid="{FF14F0C7-3252-4020-A76C-4FED14EAF8F4}"/>
    <cellStyle name="Moneda 39 3" xfId="1441" xr:uid="{63768385-DC27-4BE8-8B29-D9390C63A889}"/>
    <cellStyle name="Moneda 4" xfId="9" xr:uid="{00000000-0005-0000-0000-00001C000000}"/>
    <cellStyle name="Moneda 4 10" xfId="495" xr:uid="{52DEFA77-2CA7-4F14-8D3B-7EE415B07CA7}"/>
    <cellStyle name="Moneda 4 10 2" xfId="1459" xr:uid="{AE53B5ED-5310-4025-AFDE-5A0A5B067E41}"/>
    <cellStyle name="Moneda 4 11" xfId="977" xr:uid="{B2251C14-0905-47F2-99DC-2733EC6CD3DC}"/>
    <cellStyle name="Moneda 4 2" xfId="24" xr:uid="{00000000-0005-0000-0000-00001D000000}"/>
    <cellStyle name="Moneda 4 2 2" xfId="82" xr:uid="{00000000-0005-0000-0000-000009000000}"/>
    <cellStyle name="Moneda 4 2 2 2" xfId="233" xr:uid="{00000000-0005-0000-0000-000009000000}"/>
    <cellStyle name="Moneda 4 2 2 2 2" xfId="715" xr:uid="{01E08DFD-5C20-46EC-A536-AEF61AF8BEB5}"/>
    <cellStyle name="Moneda 4 2 2 2 2 2" xfId="1679" xr:uid="{2C15B72C-A34A-42F9-8DED-5DA22AD37E15}"/>
    <cellStyle name="Moneda 4 2 2 2 3" xfId="1197" xr:uid="{FF2EF03C-970D-4756-8596-D1ABDEE8877B}"/>
    <cellStyle name="Moneda 4 2 2 3" xfId="393" xr:uid="{00000000-0005-0000-0000-000009000000}"/>
    <cellStyle name="Moneda 4 2 2 3 2" xfId="875" xr:uid="{D9099BA8-13B3-4C36-8FEB-75990AB4F121}"/>
    <cellStyle name="Moneda 4 2 2 3 2 2" xfId="1839" xr:uid="{A5FDDBAF-2083-4B9A-8EED-C4425565691F}"/>
    <cellStyle name="Moneda 4 2 2 3 3" xfId="1357" xr:uid="{BC106159-9DB3-4645-95F1-402F8780A9CE}"/>
    <cellStyle name="Moneda 4 2 2 4" xfId="567" xr:uid="{D46D6AB8-516E-4000-9924-E1A9607B4A7A}"/>
    <cellStyle name="Moneda 4 2 2 4 2" xfId="1531" xr:uid="{FD51B294-865F-4D01-997F-7F1B4D529B1C}"/>
    <cellStyle name="Moneda 4 2 2 5" xfId="1049" xr:uid="{BAF7F7FE-8775-48EB-B085-5816A315FCF2}"/>
    <cellStyle name="Moneda 4 2 3" xfId="109" xr:uid="{00000000-0005-0000-0000-000009000000}"/>
    <cellStyle name="Moneda 4 2 3 2" xfId="261" xr:uid="{00000000-0005-0000-0000-000009000000}"/>
    <cellStyle name="Moneda 4 2 3 2 2" xfId="743" xr:uid="{0644E228-0D27-47B8-8E77-21B1CD8F023F}"/>
    <cellStyle name="Moneda 4 2 3 2 2 2" xfId="1707" xr:uid="{BB6A725C-7788-4C08-8E49-A4663B46D65E}"/>
    <cellStyle name="Moneda 4 2 3 2 3" xfId="1225" xr:uid="{AB6C319A-EE87-4B2C-ABB1-28352DE90E67}"/>
    <cellStyle name="Moneda 4 2 3 3" xfId="421" xr:uid="{00000000-0005-0000-0000-000009000000}"/>
    <cellStyle name="Moneda 4 2 3 3 2" xfId="903" xr:uid="{62696FEF-1600-45A2-BF4B-44E59010C68B}"/>
    <cellStyle name="Moneda 4 2 3 3 2 2" xfId="1867" xr:uid="{D407D83D-F1E1-41ED-B1C1-709EC74A9766}"/>
    <cellStyle name="Moneda 4 2 3 3 3" xfId="1385" xr:uid="{1BDAD666-6C1E-4834-9575-F879C6094024}"/>
    <cellStyle name="Moneda 4 2 3 4" xfId="595" xr:uid="{77B7810A-C96C-465A-98EF-88C6C7ACC10F}"/>
    <cellStyle name="Moneda 4 2 3 4 2" xfId="1559" xr:uid="{DEF15482-2124-4E08-8915-DCAA5D26C7B1}"/>
    <cellStyle name="Moneda 4 2 3 5" xfId="1077" xr:uid="{E71964DD-623D-4383-B4E5-B65D858A9FBE}"/>
    <cellStyle name="Moneda 4 2 4" xfId="136" xr:uid="{00000000-0005-0000-0000-000009000000}"/>
    <cellStyle name="Moneda 4 2 4 2" xfId="288" xr:uid="{00000000-0005-0000-0000-000009000000}"/>
    <cellStyle name="Moneda 4 2 4 2 2" xfId="770" xr:uid="{60EF9DF7-DC81-4894-BFB2-2DB972E124B9}"/>
    <cellStyle name="Moneda 4 2 4 2 2 2" xfId="1734" xr:uid="{70892138-DF72-4E30-8476-973DE72A63E5}"/>
    <cellStyle name="Moneda 4 2 4 2 3" xfId="1252" xr:uid="{8ED54134-CD01-4DFD-85B4-273286007AF1}"/>
    <cellStyle name="Moneda 4 2 4 3" xfId="448" xr:uid="{00000000-0005-0000-0000-000009000000}"/>
    <cellStyle name="Moneda 4 2 4 3 2" xfId="930" xr:uid="{6EABECB0-075D-4AAA-83ED-E7CA7027E473}"/>
    <cellStyle name="Moneda 4 2 4 3 2 2" xfId="1894" xr:uid="{40264EA2-0613-4B97-94A1-A0469C6F36FC}"/>
    <cellStyle name="Moneda 4 2 4 3 3" xfId="1412" xr:uid="{FCB673A1-C109-445F-9E8B-B8B6438D9C6B}"/>
    <cellStyle name="Moneda 4 2 4 4" xfId="622" xr:uid="{B4DEAA15-C853-4E7A-8034-08AB79BBF279}"/>
    <cellStyle name="Moneda 4 2 4 4 2" xfId="1586" xr:uid="{A832DC46-74C5-4E7D-8080-1EF52E8299F7}"/>
    <cellStyle name="Moneda 4 2 4 5" xfId="1104" xr:uid="{5E7C9820-0BDD-4902-9511-D23A5D5F60ED}"/>
    <cellStyle name="Moneda 4 2 5" xfId="175" xr:uid="{00000000-0005-0000-0000-00001D000000}"/>
    <cellStyle name="Moneda 4 2 5 2" xfId="657" xr:uid="{8A513698-2105-45F3-A463-8E5ECC19C97A}"/>
    <cellStyle name="Moneda 4 2 5 2 2" xfId="1621" xr:uid="{A9751D0E-77CE-4EF8-ADE6-1CABCC5757BF}"/>
    <cellStyle name="Moneda 4 2 5 3" xfId="1139" xr:uid="{D47A3B11-18D6-4147-B03C-B4B3368F11EC}"/>
    <cellStyle name="Moneda 4 2 6" xfId="335" xr:uid="{00000000-0005-0000-0000-00001D000000}"/>
    <cellStyle name="Moneda 4 2 6 2" xfId="817" xr:uid="{150F2F56-FBC7-4ED3-B44A-F2E3FA9A325F}"/>
    <cellStyle name="Moneda 4 2 6 2 2" xfId="1781" xr:uid="{81498981-82DE-4142-8F03-14A4C770C9F8}"/>
    <cellStyle name="Moneda 4 2 6 3" xfId="1299" xr:uid="{8049953A-7C1B-4298-9F5F-259D9F6A417D}"/>
    <cellStyle name="Moneda 4 2 7" xfId="509" xr:uid="{5B99ECF2-85BD-4FBA-A690-96D0192749DF}"/>
    <cellStyle name="Moneda 4 2 7 2" xfId="1473" xr:uid="{22709BBD-9A44-4F91-BD00-A00C25317B90}"/>
    <cellStyle name="Moneda 4 2 8" xfId="991" xr:uid="{9D6CC7E9-1DF3-4E3F-A2A2-636C357C27AB}"/>
    <cellStyle name="Moneda 4 3" xfId="38" xr:uid="{00000000-0005-0000-0000-00001E000000}"/>
    <cellStyle name="Moneda 4 3 2" xfId="189" xr:uid="{00000000-0005-0000-0000-00001E000000}"/>
    <cellStyle name="Moneda 4 3 2 2" xfId="671" xr:uid="{A94230D9-9C13-48B5-9AB0-E8FEE276B42D}"/>
    <cellStyle name="Moneda 4 3 2 2 2" xfId="1635" xr:uid="{626AEC25-0466-489D-8344-207CF78FF326}"/>
    <cellStyle name="Moneda 4 3 2 3" xfId="1153" xr:uid="{A655D1B2-00DE-4ADC-BE01-77361668EBBE}"/>
    <cellStyle name="Moneda 4 3 3" xfId="349" xr:uid="{00000000-0005-0000-0000-00001E000000}"/>
    <cellStyle name="Moneda 4 3 3 2" xfId="831" xr:uid="{6C79CF96-3996-47F0-8BC9-800B24B093D0}"/>
    <cellStyle name="Moneda 4 3 3 2 2" xfId="1795" xr:uid="{E7AB912A-C48A-4C05-A99A-A465D4B5324E}"/>
    <cellStyle name="Moneda 4 3 3 3" xfId="1313" xr:uid="{D0C6D19D-A238-4708-B994-93D13903B411}"/>
    <cellStyle name="Moneda 4 3 4" xfId="523" xr:uid="{36D65185-3D8F-431A-8C33-F094E6A6659F}"/>
    <cellStyle name="Moneda 4 3 4 2" xfId="1487" xr:uid="{9C60FEDF-24A4-460B-B950-EA010B7FD9C5}"/>
    <cellStyle name="Moneda 4 3 5" xfId="1005" xr:uid="{C9053E21-AB8C-431E-B40C-74A132D64CD6}"/>
    <cellStyle name="Moneda 4 4" xfId="52" xr:uid="{00000000-0005-0000-0000-000009000000}"/>
    <cellStyle name="Moneda 4 4 2" xfId="203" xr:uid="{00000000-0005-0000-0000-000009000000}"/>
    <cellStyle name="Moneda 4 4 2 2" xfId="685" xr:uid="{72846318-8902-4E12-8ADD-FD3126BEFF2A}"/>
    <cellStyle name="Moneda 4 4 2 2 2" xfId="1649" xr:uid="{F8A494A6-B077-4CF8-BD67-4D852AE4B8CD}"/>
    <cellStyle name="Moneda 4 4 2 3" xfId="1167" xr:uid="{BC90CA55-4FD0-42A6-986A-39A4F859557E}"/>
    <cellStyle name="Moneda 4 4 3" xfId="363" xr:uid="{00000000-0005-0000-0000-000009000000}"/>
    <cellStyle name="Moneda 4 4 3 2" xfId="845" xr:uid="{D2134C73-F891-4F5D-874D-2422CD9016B9}"/>
    <cellStyle name="Moneda 4 4 3 2 2" xfId="1809" xr:uid="{E49C978D-A4E6-4227-8A4E-8A004378E296}"/>
    <cellStyle name="Moneda 4 4 3 3" xfId="1327" xr:uid="{35A0ECC6-1375-42A6-8C7B-7A2FC36056DE}"/>
    <cellStyle name="Moneda 4 4 4" xfId="537" xr:uid="{D7DEB4CB-EA9A-4AFE-A0C5-4B7735DFA453}"/>
    <cellStyle name="Moneda 4 4 4 2" xfId="1501" xr:uid="{FFD9C15E-046A-4D24-98B7-7008E190BE9A}"/>
    <cellStyle name="Moneda 4 4 5" xfId="1019" xr:uid="{57E45255-E6D4-48A7-ACB0-AD62C6AD99CA}"/>
    <cellStyle name="Moneda 4 5" xfId="71" xr:uid="{00000000-0005-0000-0000-000009000000}"/>
    <cellStyle name="Moneda 4 5 2" xfId="222" xr:uid="{00000000-0005-0000-0000-000009000000}"/>
    <cellStyle name="Moneda 4 5 2 2" xfId="704" xr:uid="{59507559-BBCE-421F-ACCB-92357ACCA796}"/>
    <cellStyle name="Moneda 4 5 2 2 2" xfId="1668" xr:uid="{3133B1FD-5A2B-4056-9698-FE5A74177709}"/>
    <cellStyle name="Moneda 4 5 2 3" xfId="1186" xr:uid="{3F203FB6-6461-4EEE-A8B3-F5C0ADEAB1DF}"/>
    <cellStyle name="Moneda 4 5 3" xfId="382" xr:uid="{00000000-0005-0000-0000-000009000000}"/>
    <cellStyle name="Moneda 4 5 3 2" xfId="864" xr:uid="{3BE7B5F4-AD77-4CA8-85FF-BC6BC505266C}"/>
    <cellStyle name="Moneda 4 5 3 2 2" xfId="1828" xr:uid="{58C7D82F-3C66-4BE8-9D3C-54A28896656D}"/>
    <cellStyle name="Moneda 4 5 3 3" xfId="1346" xr:uid="{2B7AECEF-BB85-40B7-B78A-8E26455840F3}"/>
    <cellStyle name="Moneda 4 5 4" xfId="556" xr:uid="{AE44E105-D04C-436D-B1E3-975DB976F9A7}"/>
    <cellStyle name="Moneda 4 5 4 2" xfId="1520" xr:uid="{969771E6-8ABF-45A0-9FE1-8B9929A601C9}"/>
    <cellStyle name="Moneda 4 5 5" xfId="1038" xr:uid="{4E69E54E-AD1A-4E50-8DE1-A420DC94C949}"/>
    <cellStyle name="Moneda 4 6" xfId="98" xr:uid="{00000000-0005-0000-0000-000009000000}"/>
    <cellStyle name="Moneda 4 6 2" xfId="250" xr:uid="{00000000-0005-0000-0000-000009000000}"/>
    <cellStyle name="Moneda 4 6 2 2" xfId="732" xr:uid="{E52C4CC2-33D5-49BC-B023-E65D84E33AC8}"/>
    <cellStyle name="Moneda 4 6 2 2 2" xfId="1696" xr:uid="{7308A93E-3BA2-401B-A6F1-6C64111C793C}"/>
    <cellStyle name="Moneda 4 6 2 3" xfId="1214" xr:uid="{5DBCDDFE-883A-4B9F-9778-B3C94F162CFD}"/>
    <cellStyle name="Moneda 4 6 3" xfId="410" xr:uid="{00000000-0005-0000-0000-000009000000}"/>
    <cellStyle name="Moneda 4 6 3 2" xfId="892" xr:uid="{31A9DD86-7BDB-4995-8C56-FBC8C1734AAF}"/>
    <cellStyle name="Moneda 4 6 3 2 2" xfId="1856" xr:uid="{8BEFEBC5-DC6C-4291-8905-B7383F66B0B5}"/>
    <cellStyle name="Moneda 4 6 3 3" xfId="1374" xr:uid="{41D466C7-F5D7-4F92-8644-EA7CE507A436}"/>
    <cellStyle name="Moneda 4 6 4" xfId="584" xr:uid="{98D074F7-55EE-4D97-9A5E-7FEDD8CCA2DC}"/>
    <cellStyle name="Moneda 4 6 4 2" xfId="1548" xr:uid="{FAB28E4B-35F1-4EEF-AF80-4CB2DC2913DB}"/>
    <cellStyle name="Moneda 4 6 5" xfId="1066" xr:uid="{0C8DD8D9-9FC0-4570-B615-8E3B9607DABC}"/>
    <cellStyle name="Moneda 4 7" xfId="125" xr:uid="{00000000-0005-0000-0000-000009000000}"/>
    <cellStyle name="Moneda 4 7 2" xfId="277" xr:uid="{00000000-0005-0000-0000-000009000000}"/>
    <cellStyle name="Moneda 4 7 2 2" xfId="759" xr:uid="{35CD9553-970C-4DBA-BC3E-9EF4FFC968A0}"/>
    <cellStyle name="Moneda 4 7 2 2 2" xfId="1723" xr:uid="{028660C7-29A9-47FE-8316-525FF31EF8B8}"/>
    <cellStyle name="Moneda 4 7 2 3" xfId="1241" xr:uid="{E66090DB-B9D6-46FA-B454-6681857193C5}"/>
    <cellStyle name="Moneda 4 7 3" xfId="437" xr:uid="{00000000-0005-0000-0000-000009000000}"/>
    <cellStyle name="Moneda 4 7 3 2" xfId="919" xr:uid="{8CD27033-3528-4B3F-9AFF-0AAC2633B6C9}"/>
    <cellStyle name="Moneda 4 7 3 2 2" xfId="1883" xr:uid="{94A782E1-A08B-4A05-9BFC-EBE2BA1A7D92}"/>
    <cellStyle name="Moneda 4 7 3 3" xfId="1401" xr:uid="{56049C0A-6326-4E32-88B3-081CF27C6210}"/>
    <cellStyle name="Moneda 4 7 4" xfId="611" xr:uid="{42F72387-682A-4B74-9A3B-4B3EF874C2E9}"/>
    <cellStyle name="Moneda 4 7 4 2" xfId="1575" xr:uid="{49B71B90-7223-4278-B896-0BD8EBA6A3A2}"/>
    <cellStyle name="Moneda 4 7 5" xfId="1093" xr:uid="{858236D1-02DC-4422-8740-FCDE521FB1C7}"/>
    <cellStyle name="Moneda 4 8" xfId="160" xr:uid="{00000000-0005-0000-0000-00001C000000}"/>
    <cellStyle name="Moneda 4 8 2" xfId="642" xr:uid="{8566F380-FA21-41CD-9395-41EE8BCCF574}"/>
    <cellStyle name="Moneda 4 8 2 2" xfId="1606" xr:uid="{ACB507A2-0264-43BD-AFDC-ADB2E0EACFA5}"/>
    <cellStyle name="Moneda 4 8 3" xfId="1124" xr:uid="{A5FAC4EF-393E-4CE8-80D4-9E50E9658E3A}"/>
    <cellStyle name="Moneda 4 9" xfId="320" xr:uid="{00000000-0005-0000-0000-00001C000000}"/>
    <cellStyle name="Moneda 4 9 2" xfId="802" xr:uid="{1474EA4D-00B1-4A96-8716-38E3E5270D7F}"/>
    <cellStyle name="Moneda 4 9 2 2" xfId="1766" xr:uid="{767980F0-F9FA-4AD6-B251-C42F977B73DA}"/>
    <cellStyle name="Moneda 4 9 3" xfId="1284" xr:uid="{8FD7B4F8-44DA-4267-A666-E112142559B5}"/>
    <cellStyle name="Moneda 40" xfId="487" xr:uid="{00000000-0005-0000-0000-000003020000}"/>
    <cellStyle name="Moneda 40 2" xfId="969" xr:uid="{69D2E684-491A-4D5B-AF84-33A1AFC0CF29}"/>
    <cellStyle name="Moneda 40 2 2" xfId="1933" xr:uid="{6ED5DFEF-ABFB-45A4-A1E5-04B31B4BADB2}"/>
    <cellStyle name="Moneda 40 3" xfId="1451" xr:uid="{27386EBD-A288-45DC-8792-B7FAAF1CA77D}"/>
    <cellStyle name="Moneda 41" xfId="471" xr:uid="{00000000-0005-0000-0000-000005020000}"/>
    <cellStyle name="Moneda 41 2" xfId="953" xr:uid="{6C0C4F1E-52F9-45BD-87A3-ABED5350A7B8}"/>
    <cellStyle name="Moneda 41 2 2" xfId="1917" xr:uid="{767C5E0C-0C50-4A44-AF3A-19252F139769}"/>
    <cellStyle name="Moneda 41 3" xfId="1435" xr:uid="{9B6C5788-6BEA-4B8A-BECB-54A2DBCE8280}"/>
    <cellStyle name="Moneda 42" xfId="470" xr:uid="{00000000-0005-0000-0000-000007020000}"/>
    <cellStyle name="Moneda 42 2" xfId="952" xr:uid="{69896450-529B-4DA9-9B3B-D8A4FF50C613}"/>
    <cellStyle name="Moneda 42 2 2" xfId="1916" xr:uid="{843E0EAA-24AC-4605-85DD-E03275977EA6}"/>
    <cellStyle name="Moneda 42 3" xfId="1434" xr:uid="{CF09FC5D-BA60-467B-BF06-6E68C756C3AC}"/>
    <cellStyle name="Moneda 43" xfId="475" xr:uid="{00000000-0005-0000-0000-000009020000}"/>
    <cellStyle name="Moneda 43 2" xfId="957" xr:uid="{D3012490-0240-432D-9885-FEEFF5D69A2D}"/>
    <cellStyle name="Moneda 43 2 2" xfId="1921" xr:uid="{8CFBEFE7-A3B5-47D4-BAED-0F18EDBCCD44}"/>
    <cellStyle name="Moneda 43 3" xfId="1439" xr:uid="{E320EC20-7EEB-4ACD-BBF5-0D23EA152E80}"/>
    <cellStyle name="Moneda 44" xfId="482" xr:uid="{00000000-0005-0000-0000-00000B020000}"/>
    <cellStyle name="Moneda 44 2" xfId="964" xr:uid="{A14CCAB7-B618-4B1A-B536-2B1CCB735C38}"/>
    <cellStyle name="Moneda 44 2 2" xfId="1928" xr:uid="{0DB81E41-D8A1-4138-A305-CE8093CFA3B9}"/>
    <cellStyle name="Moneda 44 3" xfId="1446" xr:uid="{B61A88A3-895C-45ED-9A64-92A4FF1E4542}"/>
    <cellStyle name="Moneda 45" xfId="481" xr:uid="{00000000-0005-0000-0000-00000D020000}"/>
    <cellStyle name="Moneda 45 2" xfId="963" xr:uid="{3E9BFB8B-E34D-4D91-A5D6-9C9BBA9D8E84}"/>
    <cellStyle name="Moneda 45 2 2" xfId="1927" xr:uid="{81B8D2FE-B962-453C-B2B3-710B3EB83CED}"/>
    <cellStyle name="Moneda 45 3" xfId="1445" xr:uid="{6419505C-27B2-4849-AD82-5AC3BB143792}"/>
    <cellStyle name="Moneda 46" xfId="485" xr:uid="{00000000-0005-0000-0000-00000F020000}"/>
    <cellStyle name="Moneda 46 2" xfId="967" xr:uid="{80600D82-8B57-44EA-9888-34D16DED874B}"/>
    <cellStyle name="Moneda 46 2 2" xfId="1931" xr:uid="{80DCF376-A192-4E99-B681-AA902A7A7BAE}"/>
    <cellStyle name="Moneda 46 3" xfId="1449" xr:uid="{3040BBD5-1119-4C10-8ACC-B57B06FC5A2C}"/>
    <cellStyle name="Moneda 47" xfId="468" xr:uid="{00000000-0005-0000-0000-000011020000}"/>
    <cellStyle name="Moneda 47 2" xfId="950" xr:uid="{A6159111-C025-465D-90CD-4C4CBFE42081}"/>
    <cellStyle name="Moneda 47 2 2" xfId="1914" xr:uid="{C8C8B661-631B-4C14-AA04-FD0502E5782B}"/>
    <cellStyle name="Moneda 47 3" xfId="1432" xr:uid="{97A5638B-789E-4F77-8E29-42815D2D3E46}"/>
    <cellStyle name="Moneda 48" xfId="478" xr:uid="{00000000-0005-0000-0000-000013020000}"/>
    <cellStyle name="Moneda 48 2" xfId="960" xr:uid="{0224D810-1E5D-42F5-8400-A6C5AA0C927D}"/>
    <cellStyle name="Moneda 48 2 2" xfId="1924" xr:uid="{F36A96AA-8BEB-405C-AC0B-3164FEAFCD46}"/>
    <cellStyle name="Moneda 48 3" xfId="1442" xr:uid="{24A6931B-6822-4657-B1B4-BCCDA526FB43}"/>
    <cellStyle name="Moneda 49" xfId="473" xr:uid="{00000000-0005-0000-0000-000015020000}"/>
    <cellStyle name="Moneda 49 2" xfId="955" xr:uid="{1F9FD6B6-AC19-4E8E-9168-45BFF4089F52}"/>
    <cellStyle name="Moneda 49 2 2" xfId="1919" xr:uid="{76A689F2-4D70-4D1E-9F27-A1486A37529C}"/>
    <cellStyle name="Moneda 49 3" xfId="1437" xr:uid="{5E17A665-C39E-4710-9D64-51A95C59D6B1}"/>
    <cellStyle name="Moneda 5" xfId="10" xr:uid="{00000000-0005-0000-0000-00001F000000}"/>
    <cellStyle name="Moneda 5 10" xfId="496" xr:uid="{051B0C51-8478-4E1F-BFB4-BD0862F213D2}"/>
    <cellStyle name="Moneda 5 10 2" xfId="1460" xr:uid="{A76E79BA-C8FD-48C6-A1D9-C87CA0E6A0FA}"/>
    <cellStyle name="Moneda 5 11" xfId="978" xr:uid="{D4B013CC-DBEE-4A6F-AC45-3DD49268CC24}"/>
    <cellStyle name="Moneda 5 2" xfId="25" xr:uid="{00000000-0005-0000-0000-000020000000}"/>
    <cellStyle name="Moneda 5 2 2" xfId="83" xr:uid="{00000000-0005-0000-0000-00000A000000}"/>
    <cellStyle name="Moneda 5 2 2 2" xfId="234" xr:uid="{00000000-0005-0000-0000-00000A000000}"/>
    <cellStyle name="Moneda 5 2 2 2 2" xfId="716" xr:uid="{F0012FAF-6FCF-4E71-BBB3-BF19438536FF}"/>
    <cellStyle name="Moneda 5 2 2 2 2 2" xfId="1680" xr:uid="{8E0FC131-6E80-4A11-8684-3B092AA02FA6}"/>
    <cellStyle name="Moneda 5 2 2 2 3" xfId="1198" xr:uid="{A06CE72F-077C-44A0-8EC7-57534312896B}"/>
    <cellStyle name="Moneda 5 2 2 3" xfId="394" xr:uid="{00000000-0005-0000-0000-00000A000000}"/>
    <cellStyle name="Moneda 5 2 2 3 2" xfId="876" xr:uid="{16B5B847-B5E7-4AD2-A837-A0498A74FE4D}"/>
    <cellStyle name="Moneda 5 2 2 3 2 2" xfId="1840" xr:uid="{EF64B2C8-B5DE-49CC-9680-093A99415225}"/>
    <cellStyle name="Moneda 5 2 2 3 3" xfId="1358" xr:uid="{BD4285C3-B7F1-462F-BD17-6E825FE8E974}"/>
    <cellStyle name="Moneda 5 2 2 4" xfId="568" xr:uid="{BC57BE60-B137-4421-9A5A-F95075220541}"/>
    <cellStyle name="Moneda 5 2 2 4 2" xfId="1532" xr:uid="{26C84A85-50CC-4D17-A563-5C1D4E5082B1}"/>
    <cellStyle name="Moneda 5 2 2 5" xfId="1050" xr:uid="{D4B7132F-9313-463F-A4E8-F15CB7616ABA}"/>
    <cellStyle name="Moneda 5 2 3" xfId="110" xr:uid="{00000000-0005-0000-0000-00000A000000}"/>
    <cellStyle name="Moneda 5 2 3 2" xfId="262" xr:uid="{00000000-0005-0000-0000-00000A000000}"/>
    <cellStyle name="Moneda 5 2 3 2 2" xfId="744" xr:uid="{697992A5-3017-46D4-9A9F-943C28C64CCB}"/>
    <cellStyle name="Moneda 5 2 3 2 2 2" xfId="1708" xr:uid="{E451C018-2B10-45A4-B874-99CB0AFD3AE7}"/>
    <cellStyle name="Moneda 5 2 3 2 3" xfId="1226" xr:uid="{5F919AEC-B3CF-436F-BA9F-DC743EE93831}"/>
    <cellStyle name="Moneda 5 2 3 3" xfId="422" xr:uid="{00000000-0005-0000-0000-00000A000000}"/>
    <cellStyle name="Moneda 5 2 3 3 2" xfId="904" xr:uid="{25C7E962-A711-4FB2-A0A0-D210A4023AD1}"/>
    <cellStyle name="Moneda 5 2 3 3 2 2" xfId="1868" xr:uid="{D314DF6D-1705-4CC0-9686-BFA548DEB420}"/>
    <cellStyle name="Moneda 5 2 3 3 3" xfId="1386" xr:uid="{78053434-B1CA-4060-BD3D-526B47DAB33D}"/>
    <cellStyle name="Moneda 5 2 3 4" xfId="596" xr:uid="{A3285B24-388F-436D-BB5A-99383115E130}"/>
    <cellStyle name="Moneda 5 2 3 4 2" xfId="1560" xr:uid="{DF13CEA8-BED4-40F9-9C13-E48048689B9E}"/>
    <cellStyle name="Moneda 5 2 3 5" xfId="1078" xr:uid="{7B4C7FCB-F512-4EBF-BBAF-33CC61E6098B}"/>
    <cellStyle name="Moneda 5 2 4" xfId="137" xr:uid="{00000000-0005-0000-0000-00000A000000}"/>
    <cellStyle name="Moneda 5 2 4 2" xfId="289" xr:uid="{00000000-0005-0000-0000-00000A000000}"/>
    <cellStyle name="Moneda 5 2 4 2 2" xfId="771" xr:uid="{C97FCF7B-2960-4A05-B2C7-E2E528E8C039}"/>
    <cellStyle name="Moneda 5 2 4 2 2 2" xfId="1735" xr:uid="{2FBD0ED9-2B07-46C6-BC64-B08986C576B3}"/>
    <cellStyle name="Moneda 5 2 4 2 3" xfId="1253" xr:uid="{F5B118E9-25F2-483A-A29F-CDB510EA5775}"/>
    <cellStyle name="Moneda 5 2 4 3" xfId="449" xr:uid="{00000000-0005-0000-0000-00000A000000}"/>
    <cellStyle name="Moneda 5 2 4 3 2" xfId="931" xr:uid="{67346365-9E1E-4F9C-9382-C3085523733A}"/>
    <cellStyle name="Moneda 5 2 4 3 2 2" xfId="1895" xr:uid="{BC055932-7E85-4922-A8BC-AB273D126C3F}"/>
    <cellStyle name="Moneda 5 2 4 3 3" xfId="1413" xr:uid="{350130F3-5840-4A30-83A6-1B5311EBEF66}"/>
    <cellStyle name="Moneda 5 2 4 4" xfId="623" xr:uid="{A3B866D2-6BE7-4AFA-93D0-E22F282E40B7}"/>
    <cellStyle name="Moneda 5 2 4 4 2" xfId="1587" xr:uid="{6C8E2206-1ED7-4066-85FA-DA6EC294ED07}"/>
    <cellStyle name="Moneda 5 2 4 5" xfId="1105" xr:uid="{4B53666A-BAD5-4494-9475-8CEFBB1EFFC1}"/>
    <cellStyle name="Moneda 5 2 5" xfId="176" xr:uid="{00000000-0005-0000-0000-000020000000}"/>
    <cellStyle name="Moneda 5 2 5 2" xfId="658" xr:uid="{CAF9668F-9D0F-4754-A7E6-FB8DD5C9EDC3}"/>
    <cellStyle name="Moneda 5 2 5 2 2" xfId="1622" xr:uid="{A574A59B-F13D-4816-B8BB-CF442B6C4759}"/>
    <cellStyle name="Moneda 5 2 5 3" xfId="1140" xr:uid="{3640696E-FAC7-4891-8ED4-EAD5D8FEF1D0}"/>
    <cellStyle name="Moneda 5 2 6" xfId="336" xr:uid="{00000000-0005-0000-0000-000020000000}"/>
    <cellStyle name="Moneda 5 2 6 2" xfId="818" xr:uid="{A81F37CB-96C3-43F3-B1A1-C781810BCDAC}"/>
    <cellStyle name="Moneda 5 2 6 2 2" xfId="1782" xr:uid="{A283593A-B7CF-469B-8AF9-B6BBF4823530}"/>
    <cellStyle name="Moneda 5 2 6 3" xfId="1300" xr:uid="{B4D6F67D-D19F-4903-B0B4-15754A0330B1}"/>
    <cellStyle name="Moneda 5 2 7" xfId="510" xr:uid="{C28DF8AB-7729-42F5-80DA-63500602585A}"/>
    <cellStyle name="Moneda 5 2 7 2" xfId="1474" xr:uid="{C401C390-075F-4EDE-A130-FAFAE17D3FEF}"/>
    <cellStyle name="Moneda 5 2 8" xfId="992" xr:uid="{7F5DFF75-0B34-4875-9F9C-B897A71F324F}"/>
    <cellStyle name="Moneda 5 3" xfId="39" xr:uid="{00000000-0005-0000-0000-000021000000}"/>
    <cellStyle name="Moneda 5 3 2" xfId="190" xr:uid="{00000000-0005-0000-0000-000021000000}"/>
    <cellStyle name="Moneda 5 3 2 2" xfId="672" xr:uid="{5A25CD66-543D-4B1E-8376-9F8B3FA3AEDC}"/>
    <cellStyle name="Moneda 5 3 2 2 2" xfId="1636" xr:uid="{4A40868C-C153-4A54-B9E6-B37237CEAC97}"/>
    <cellStyle name="Moneda 5 3 2 3" xfId="1154" xr:uid="{2AFF39A0-C47C-4D79-AFC7-1BF93D164F36}"/>
    <cellStyle name="Moneda 5 3 3" xfId="350" xr:uid="{00000000-0005-0000-0000-000021000000}"/>
    <cellStyle name="Moneda 5 3 3 2" xfId="832" xr:uid="{367FCD9C-C5D0-4144-A7A8-D498F3C04C71}"/>
    <cellStyle name="Moneda 5 3 3 2 2" xfId="1796" xr:uid="{575D9553-B233-4FD4-9BDD-016C2BE0D9C3}"/>
    <cellStyle name="Moneda 5 3 3 3" xfId="1314" xr:uid="{EB8CDAE1-3296-4C04-BF4F-E44875988EE1}"/>
    <cellStyle name="Moneda 5 3 4" xfId="524" xr:uid="{94703B88-65FA-4956-B91E-E684B32BC5A3}"/>
    <cellStyle name="Moneda 5 3 4 2" xfId="1488" xr:uid="{DB7D4B6F-347A-480A-99FA-ED146F587740}"/>
    <cellStyle name="Moneda 5 3 5" xfId="1006" xr:uid="{E55D4123-DCBC-4387-B001-F8115A8CA659}"/>
    <cellStyle name="Moneda 5 4" xfId="53" xr:uid="{00000000-0005-0000-0000-00000A000000}"/>
    <cellStyle name="Moneda 5 4 2" xfId="204" xr:uid="{00000000-0005-0000-0000-00000A000000}"/>
    <cellStyle name="Moneda 5 4 2 2" xfId="686" xr:uid="{7586BD6E-423E-410F-A690-A6D210B8ABA8}"/>
    <cellStyle name="Moneda 5 4 2 2 2" xfId="1650" xr:uid="{F8D442E9-CE39-4276-9816-1A330CA7E5AD}"/>
    <cellStyle name="Moneda 5 4 2 3" xfId="1168" xr:uid="{16C69584-A89A-4D5E-B5ED-4747CC957784}"/>
    <cellStyle name="Moneda 5 4 3" xfId="364" xr:uid="{00000000-0005-0000-0000-00000A000000}"/>
    <cellStyle name="Moneda 5 4 3 2" xfId="846" xr:uid="{5B29CED6-33EB-44D9-898E-895EE25E0ED7}"/>
    <cellStyle name="Moneda 5 4 3 2 2" xfId="1810" xr:uid="{79191148-E85D-4C18-96A2-939AC17A6611}"/>
    <cellStyle name="Moneda 5 4 3 3" xfId="1328" xr:uid="{745ADDCA-E6FC-4DD6-AFCD-065FDAB45D07}"/>
    <cellStyle name="Moneda 5 4 4" xfId="538" xr:uid="{D177C5F4-2F92-46A9-8B6E-EA3F706D6BE8}"/>
    <cellStyle name="Moneda 5 4 4 2" xfId="1502" xr:uid="{DE6F57D1-52B0-4162-89CA-B4C62EDFEF9D}"/>
    <cellStyle name="Moneda 5 4 5" xfId="1020" xr:uid="{C722965F-33BB-4D1E-B735-155929553895}"/>
    <cellStyle name="Moneda 5 5" xfId="72" xr:uid="{00000000-0005-0000-0000-00000A000000}"/>
    <cellStyle name="Moneda 5 5 2" xfId="223" xr:uid="{00000000-0005-0000-0000-00000A000000}"/>
    <cellStyle name="Moneda 5 5 2 2" xfId="705" xr:uid="{C3D08303-387A-40E1-94EA-AB9ED1B15A82}"/>
    <cellStyle name="Moneda 5 5 2 2 2" xfId="1669" xr:uid="{D382E6E4-4B42-4AF8-B622-DF7FAD8D293A}"/>
    <cellStyle name="Moneda 5 5 2 3" xfId="1187" xr:uid="{5D55A0E7-53F8-471D-B2F3-F1EC27B72800}"/>
    <cellStyle name="Moneda 5 5 3" xfId="383" xr:uid="{00000000-0005-0000-0000-00000A000000}"/>
    <cellStyle name="Moneda 5 5 3 2" xfId="865" xr:uid="{5634B6E4-FAED-4107-AE6F-32A9007731F9}"/>
    <cellStyle name="Moneda 5 5 3 2 2" xfId="1829" xr:uid="{333FF53F-3AB8-4871-AFB1-7432B8786D87}"/>
    <cellStyle name="Moneda 5 5 3 3" xfId="1347" xr:uid="{2634CE3D-3FC1-4E67-AC35-370950A20E8F}"/>
    <cellStyle name="Moneda 5 5 4" xfId="557" xr:uid="{DA77FE25-6222-4BB5-A3D5-B83B9C88A84E}"/>
    <cellStyle name="Moneda 5 5 4 2" xfId="1521" xr:uid="{A6462849-C12F-461F-9999-3F6F08CF6009}"/>
    <cellStyle name="Moneda 5 5 5" xfId="1039" xr:uid="{6EC30118-FCA4-4BE4-B6DE-970DF943ACF4}"/>
    <cellStyle name="Moneda 5 6" xfId="99" xr:uid="{00000000-0005-0000-0000-00000A000000}"/>
    <cellStyle name="Moneda 5 6 2" xfId="251" xr:uid="{00000000-0005-0000-0000-00000A000000}"/>
    <cellStyle name="Moneda 5 6 2 2" xfId="733" xr:uid="{86E9BA96-B4AA-406C-BA71-1F682E844896}"/>
    <cellStyle name="Moneda 5 6 2 2 2" xfId="1697" xr:uid="{5061B488-1285-4350-B46B-1ECCCF23E5E7}"/>
    <cellStyle name="Moneda 5 6 2 3" xfId="1215" xr:uid="{EED88281-B4B4-48A9-8CC7-4E8F2E059F05}"/>
    <cellStyle name="Moneda 5 6 3" xfId="411" xr:uid="{00000000-0005-0000-0000-00000A000000}"/>
    <cellStyle name="Moneda 5 6 3 2" xfId="893" xr:uid="{81D52979-F3F5-49EF-A865-7F4924F3BAFE}"/>
    <cellStyle name="Moneda 5 6 3 2 2" xfId="1857" xr:uid="{4320BEA8-8F6D-433E-ACF4-B563B44326A0}"/>
    <cellStyle name="Moneda 5 6 3 3" xfId="1375" xr:uid="{88E3DBF5-8B59-4AF1-91E9-A521392C1648}"/>
    <cellStyle name="Moneda 5 6 4" xfId="585" xr:uid="{33BB975E-4C7D-4C1C-A389-0E7BCC92D9D3}"/>
    <cellStyle name="Moneda 5 6 4 2" xfId="1549" xr:uid="{470029D7-1EA4-4483-9542-99DA9CD29392}"/>
    <cellStyle name="Moneda 5 6 5" xfId="1067" xr:uid="{1209D007-C3AB-4A23-8D57-472BBCA55AB1}"/>
    <cellStyle name="Moneda 5 7" xfId="126" xr:uid="{00000000-0005-0000-0000-00000A000000}"/>
    <cellStyle name="Moneda 5 7 2" xfId="278" xr:uid="{00000000-0005-0000-0000-00000A000000}"/>
    <cellStyle name="Moneda 5 7 2 2" xfId="760" xr:uid="{418DD5A1-EB73-42B1-9B50-AE468DF90943}"/>
    <cellStyle name="Moneda 5 7 2 2 2" xfId="1724" xr:uid="{26024055-0666-4A46-B8B3-2FC0FE6E7051}"/>
    <cellStyle name="Moneda 5 7 2 3" xfId="1242" xr:uid="{6D3DE328-906A-44F2-85A0-908EAFDAFE9F}"/>
    <cellStyle name="Moneda 5 7 3" xfId="438" xr:uid="{00000000-0005-0000-0000-00000A000000}"/>
    <cellStyle name="Moneda 5 7 3 2" xfId="920" xr:uid="{4AA3DB62-C8D9-43E3-AA07-1196975E4E79}"/>
    <cellStyle name="Moneda 5 7 3 2 2" xfId="1884" xr:uid="{271D1608-D95F-4FA2-AD10-28964F9039B2}"/>
    <cellStyle name="Moneda 5 7 3 3" xfId="1402" xr:uid="{D48325C9-3D7C-41DF-AE83-0C5B71BB4BF5}"/>
    <cellStyle name="Moneda 5 7 4" xfId="612" xr:uid="{64AC6876-1586-497D-80FD-D9BA55FF6AD3}"/>
    <cellStyle name="Moneda 5 7 4 2" xfId="1576" xr:uid="{BB8C58C6-BA3C-46B0-8EAC-C496DB39A09A}"/>
    <cellStyle name="Moneda 5 7 5" xfId="1094" xr:uid="{D8EE8997-6EF7-4C14-9BD5-CF3A29A5F032}"/>
    <cellStyle name="Moneda 5 8" xfId="161" xr:uid="{00000000-0005-0000-0000-00001F000000}"/>
    <cellStyle name="Moneda 5 8 2" xfId="643" xr:uid="{C9BD55C2-66B7-4F05-BE60-107F911D5ECD}"/>
    <cellStyle name="Moneda 5 8 2 2" xfId="1607" xr:uid="{96B616EF-C718-4643-B153-336CE0C0E9BC}"/>
    <cellStyle name="Moneda 5 8 3" xfId="1125" xr:uid="{20B76305-9627-4B22-8A3B-571F2519ED0F}"/>
    <cellStyle name="Moneda 5 9" xfId="321" xr:uid="{00000000-0005-0000-0000-00001F000000}"/>
    <cellStyle name="Moneda 5 9 2" xfId="803" xr:uid="{FB6C968C-DDB5-4D8C-8C8E-D7C3364F4850}"/>
    <cellStyle name="Moneda 5 9 2 2" xfId="1767" xr:uid="{2A7E6B5D-00D2-4E44-ABEB-EE02C8EA19C6}"/>
    <cellStyle name="Moneda 5 9 3" xfId="1285" xr:uid="{709E3301-F6A7-4421-A5E5-092C84895F9E}"/>
    <cellStyle name="Moneda 50" xfId="469" xr:uid="{00000000-0005-0000-0000-000017020000}"/>
    <cellStyle name="Moneda 50 2" xfId="951" xr:uid="{20DA72CA-A361-43D8-8914-7694E8F7F458}"/>
    <cellStyle name="Moneda 50 2 2" xfId="1915" xr:uid="{CF7005B2-89ED-4A86-9675-59E144A00B65}"/>
    <cellStyle name="Moneda 50 3" xfId="1433" xr:uid="{D5D3B221-93F8-4487-AD5F-4916788C02D4}"/>
    <cellStyle name="Moneda 51" xfId="491" xr:uid="{A4B76B34-4CB3-4208-BCE9-6FE9C731F907}"/>
    <cellStyle name="Moneda 51 2" xfId="1455" xr:uid="{D7F32E85-B61C-43E8-BBDA-28A7F6761E31}"/>
    <cellStyle name="Moneda 52" xfId="492" xr:uid="{9D604BDD-C451-4F4F-A16C-B26E18473BB6}"/>
    <cellStyle name="Moneda 52 2" xfId="1456" xr:uid="{671C562C-462C-4CF9-8AB2-6D1B207993D9}"/>
    <cellStyle name="Moneda 53" xfId="974" xr:uid="{C6482AB0-6188-4390-9895-4DDEA9F0FC26}"/>
    <cellStyle name="Moneda 6" xfId="11" xr:uid="{00000000-0005-0000-0000-000022000000}"/>
    <cellStyle name="Moneda 6 10" xfId="497" xr:uid="{956C657A-F546-451C-A146-46D6A5F42217}"/>
    <cellStyle name="Moneda 6 10 2" xfId="1461" xr:uid="{8A259F9B-5912-4799-91CB-E43F6834229E}"/>
    <cellStyle name="Moneda 6 11" xfId="979" xr:uid="{D18ED141-796F-40D2-9840-03687B905300}"/>
    <cellStyle name="Moneda 6 2" xfId="26" xr:uid="{00000000-0005-0000-0000-000023000000}"/>
    <cellStyle name="Moneda 6 2 2" xfId="84" xr:uid="{00000000-0005-0000-0000-00000B000000}"/>
    <cellStyle name="Moneda 6 2 2 2" xfId="235" xr:uid="{00000000-0005-0000-0000-00000B000000}"/>
    <cellStyle name="Moneda 6 2 2 2 2" xfId="717" xr:uid="{96A74A43-131B-45DC-9716-422330C9CD52}"/>
    <cellStyle name="Moneda 6 2 2 2 2 2" xfId="1681" xr:uid="{A7387AE5-1E3B-4FFE-BDBE-B36AECFA1139}"/>
    <cellStyle name="Moneda 6 2 2 2 3" xfId="1199" xr:uid="{CD20C397-B158-45C1-A146-3CE105D8E87C}"/>
    <cellStyle name="Moneda 6 2 2 3" xfId="395" xr:uid="{00000000-0005-0000-0000-00000B000000}"/>
    <cellStyle name="Moneda 6 2 2 3 2" xfId="877" xr:uid="{2D005568-667B-4BF8-ACD0-0F9F5D947C20}"/>
    <cellStyle name="Moneda 6 2 2 3 2 2" xfId="1841" xr:uid="{F323D3A8-95FB-4E89-89CD-E4F6F0119017}"/>
    <cellStyle name="Moneda 6 2 2 3 3" xfId="1359" xr:uid="{6542BE1C-B493-4939-B502-81721B6E1E10}"/>
    <cellStyle name="Moneda 6 2 2 4" xfId="569" xr:uid="{C0364F16-59BF-477A-AD01-18E7C14A6D1A}"/>
    <cellStyle name="Moneda 6 2 2 4 2" xfId="1533" xr:uid="{AC110595-EC57-4822-A8A0-960CA5E3EE01}"/>
    <cellStyle name="Moneda 6 2 2 5" xfId="1051" xr:uid="{DED9CC41-A89C-4748-802A-D3CF19042DF3}"/>
    <cellStyle name="Moneda 6 2 3" xfId="111" xr:uid="{00000000-0005-0000-0000-00000B000000}"/>
    <cellStyle name="Moneda 6 2 3 2" xfId="263" xr:uid="{00000000-0005-0000-0000-00000B000000}"/>
    <cellStyle name="Moneda 6 2 3 2 2" xfId="745" xr:uid="{FEC0D951-3499-43DA-B7FE-B4871EC2AFD5}"/>
    <cellStyle name="Moneda 6 2 3 2 2 2" xfId="1709" xr:uid="{7CC1810B-7997-4719-AE3F-52FD350B88AD}"/>
    <cellStyle name="Moneda 6 2 3 2 3" xfId="1227" xr:uid="{D9E029E2-6B8D-4228-9D69-867A9E8FF530}"/>
    <cellStyle name="Moneda 6 2 3 3" xfId="423" xr:uid="{00000000-0005-0000-0000-00000B000000}"/>
    <cellStyle name="Moneda 6 2 3 3 2" xfId="905" xr:uid="{0AABD1E2-D9B5-4F94-8C2B-9F179A1B6CCC}"/>
    <cellStyle name="Moneda 6 2 3 3 2 2" xfId="1869" xr:uid="{FB0E5D27-2E59-46A4-B981-0E99CA72A68F}"/>
    <cellStyle name="Moneda 6 2 3 3 3" xfId="1387" xr:uid="{BCAB7614-D733-4D90-9981-7F18D058CC06}"/>
    <cellStyle name="Moneda 6 2 3 4" xfId="597" xr:uid="{D3584288-4C04-44AB-A427-0AFC53771EC7}"/>
    <cellStyle name="Moneda 6 2 3 4 2" xfId="1561" xr:uid="{88777AD8-7D91-47CB-983A-4748923E924B}"/>
    <cellStyle name="Moneda 6 2 3 5" xfId="1079" xr:uid="{0F9057EB-3E76-442E-8990-048FBEEBBFA3}"/>
    <cellStyle name="Moneda 6 2 4" xfId="138" xr:uid="{00000000-0005-0000-0000-00000B000000}"/>
    <cellStyle name="Moneda 6 2 4 2" xfId="290" xr:uid="{00000000-0005-0000-0000-00000B000000}"/>
    <cellStyle name="Moneda 6 2 4 2 2" xfId="772" xr:uid="{CFB8B75B-43FE-465D-A564-3D56D8545A5D}"/>
    <cellStyle name="Moneda 6 2 4 2 2 2" xfId="1736" xr:uid="{8E26D92F-4083-4B6C-91CE-0AB817A68001}"/>
    <cellStyle name="Moneda 6 2 4 2 3" xfId="1254" xr:uid="{4939C265-3E9E-4F43-AC12-CC01B03A0B7B}"/>
    <cellStyle name="Moneda 6 2 4 3" xfId="450" xr:uid="{00000000-0005-0000-0000-00000B000000}"/>
    <cellStyle name="Moneda 6 2 4 3 2" xfId="932" xr:uid="{44B31C85-3DBE-4856-A28E-3856FBC8766C}"/>
    <cellStyle name="Moneda 6 2 4 3 2 2" xfId="1896" xr:uid="{B1E3F0E4-E04C-429B-A64F-7A5D95A33077}"/>
    <cellStyle name="Moneda 6 2 4 3 3" xfId="1414" xr:uid="{7ABC0F57-429B-43D6-BA8A-27E2A2857FED}"/>
    <cellStyle name="Moneda 6 2 4 4" xfId="624" xr:uid="{509BC956-B070-406C-AA21-68635BE1791D}"/>
    <cellStyle name="Moneda 6 2 4 4 2" xfId="1588" xr:uid="{776658A9-ACB8-4285-978B-C75CDD0533EC}"/>
    <cellStyle name="Moneda 6 2 4 5" xfId="1106" xr:uid="{0513CA80-BD5F-4446-B57E-9B6AD1F1710D}"/>
    <cellStyle name="Moneda 6 2 5" xfId="177" xr:uid="{00000000-0005-0000-0000-000023000000}"/>
    <cellStyle name="Moneda 6 2 5 2" xfId="659" xr:uid="{E8EC0263-4B7F-42BA-A389-D630D8BD9B10}"/>
    <cellStyle name="Moneda 6 2 5 2 2" xfId="1623" xr:uid="{F85307FF-6AA3-400C-A2F8-1E95AA446C7C}"/>
    <cellStyle name="Moneda 6 2 5 3" xfId="1141" xr:uid="{E0FAE8E8-2AD7-42ED-A089-E998C071EB29}"/>
    <cellStyle name="Moneda 6 2 6" xfId="337" xr:uid="{00000000-0005-0000-0000-000023000000}"/>
    <cellStyle name="Moneda 6 2 6 2" xfId="819" xr:uid="{C54C0731-C14E-4393-9D78-0E39C6A98C2D}"/>
    <cellStyle name="Moneda 6 2 6 2 2" xfId="1783" xr:uid="{F62C26C2-6D8C-483F-82DA-97510F23630D}"/>
    <cellStyle name="Moneda 6 2 6 3" xfId="1301" xr:uid="{9B40B8C6-B4A9-422F-B435-9C1DB0921282}"/>
    <cellStyle name="Moneda 6 2 7" xfId="511" xr:uid="{85648351-DDB7-4338-AEAA-E89537AD2B1F}"/>
    <cellStyle name="Moneda 6 2 7 2" xfId="1475" xr:uid="{216CC4E1-CF51-48A3-95C6-61284739CE45}"/>
    <cellStyle name="Moneda 6 2 8" xfId="993" xr:uid="{AD9A42B7-0F21-474D-A027-D61D10F2740F}"/>
    <cellStyle name="Moneda 6 3" xfId="40" xr:uid="{00000000-0005-0000-0000-000024000000}"/>
    <cellStyle name="Moneda 6 3 2" xfId="191" xr:uid="{00000000-0005-0000-0000-000024000000}"/>
    <cellStyle name="Moneda 6 3 2 2" xfId="673" xr:uid="{3239EC9D-D0E9-4406-9129-0F2B06522860}"/>
    <cellStyle name="Moneda 6 3 2 2 2" xfId="1637" xr:uid="{9A48DB64-762E-4EDC-987D-A638D97E9C44}"/>
    <cellStyle name="Moneda 6 3 2 3" xfId="1155" xr:uid="{5E70251A-21E5-42E3-9F45-919AF3A35824}"/>
    <cellStyle name="Moneda 6 3 3" xfId="351" xr:uid="{00000000-0005-0000-0000-000024000000}"/>
    <cellStyle name="Moneda 6 3 3 2" xfId="833" xr:uid="{A7B9BD14-E4E1-46B0-9BB8-BA9CF4AD0170}"/>
    <cellStyle name="Moneda 6 3 3 2 2" xfId="1797" xr:uid="{4A6C5CBA-EAE0-4057-9622-17DFAA6D6713}"/>
    <cellStyle name="Moneda 6 3 3 3" xfId="1315" xr:uid="{EF5C9B02-A985-4F4B-B687-DA167E23E527}"/>
    <cellStyle name="Moneda 6 3 4" xfId="525" xr:uid="{2322B1AC-BFF5-4928-8DDA-C14635F63524}"/>
    <cellStyle name="Moneda 6 3 4 2" xfId="1489" xr:uid="{3BE28051-B18A-408A-AC5F-9D0DE76012CB}"/>
    <cellStyle name="Moneda 6 3 5" xfId="1007" xr:uid="{9AE47BE8-C0B9-4A85-9007-9D989230BC7A}"/>
    <cellStyle name="Moneda 6 4" xfId="54" xr:uid="{00000000-0005-0000-0000-00000B000000}"/>
    <cellStyle name="Moneda 6 4 2" xfId="205" xr:uid="{00000000-0005-0000-0000-00000B000000}"/>
    <cellStyle name="Moneda 6 4 2 2" xfId="687" xr:uid="{99A4A7ED-E4F9-4B43-8B35-FAC72F49B617}"/>
    <cellStyle name="Moneda 6 4 2 2 2" xfId="1651" xr:uid="{134F4ADD-9ED0-4EB3-B9AA-BD064B7378B2}"/>
    <cellStyle name="Moneda 6 4 2 3" xfId="1169" xr:uid="{586F6996-D135-4DD5-B99F-17EF6051E55F}"/>
    <cellStyle name="Moneda 6 4 3" xfId="365" xr:uid="{00000000-0005-0000-0000-00000B000000}"/>
    <cellStyle name="Moneda 6 4 3 2" xfId="847" xr:uid="{88945729-F975-40EF-BDD6-4B84CF98FACC}"/>
    <cellStyle name="Moneda 6 4 3 2 2" xfId="1811" xr:uid="{C0C14D76-C5B1-44AD-9D5F-10F50B01D571}"/>
    <cellStyle name="Moneda 6 4 3 3" xfId="1329" xr:uid="{19C702E5-7C26-45CF-B22B-B55E7A3ABB16}"/>
    <cellStyle name="Moneda 6 4 4" xfId="539" xr:uid="{CD2E8345-F1D3-489F-A18B-6F538DCFBCF8}"/>
    <cellStyle name="Moneda 6 4 4 2" xfId="1503" xr:uid="{C4BABD3E-37E7-4BF2-824D-E8A6C7805FF1}"/>
    <cellStyle name="Moneda 6 4 5" xfId="1021" xr:uid="{C70C81C9-BC04-4D2F-82D3-FA90F3AB6563}"/>
    <cellStyle name="Moneda 6 5" xfId="73" xr:uid="{00000000-0005-0000-0000-00000B000000}"/>
    <cellStyle name="Moneda 6 5 2" xfId="224" xr:uid="{00000000-0005-0000-0000-00000B000000}"/>
    <cellStyle name="Moneda 6 5 2 2" xfId="706" xr:uid="{D52B19D5-77DC-4080-90DB-871D4F11DCEE}"/>
    <cellStyle name="Moneda 6 5 2 2 2" xfId="1670" xr:uid="{4D641896-2690-42FB-AED3-8AB9B1A7A6F3}"/>
    <cellStyle name="Moneda 6 5 2 3" xfId="1188" xr:uid="{DF95140F-CDD8-42F8-B9A2-691B7A966754}"/>
    <cellStyle name="Moneda 6 5 3" xfId="384" xr:uid="{00000000-0005-0000-0000-00000B000000}"/>
    <cellStyle name="Moneda 6 5 3 2" xfId="866" xr:uid="{40617B29-FD02-49DD-8D95-52440C0D4954}"/>
    <cellStyle name="Moneda 6 5 3 2 2" xfId="1830" xr:uid="{FF3FCF82-9DC8-47D7-A7F6-CD1C41F9E8FB}"/>
    <cellStyle name="Moneda 6 5 3 3" xfId="1348" xr:uid="{573484BB-2D86-4CDE-8EEF-9B43B8635B04}"/>
    <cellStyle name="Moneda 6 5 4" xfId="558" xr:uid="{8755C169-4E2D-4378-A606-3859D3963BF2}"/>
    <cellStyle name="Moneda 6 5 4 2" xfId="1522" xr:uid="{030D85A6-428F-47A8-88C1-B628BF6451FC}"/>
    <cellStyle name="Moneda 6 5 5" xfId="1040" xr:uid="{9D10217E-E4D4-4E35-B287-9DF450C01F12}"/>
    <cellStyle name="Moneda 6 6" xfId="100" xr:uid="{00000000-0005-0000-0000-00000B000000}"/>
    <cellStyle name="Moneda 6 6 2" xfId="252" xr:uid="{00000000-0005-0000-0000-00000B000000}"/>
    <cellStyle name="Moneda 6 6 2 2" xfId="734" xr:uid="{CD64BBC6-5119-44D6-8909-15AAEADA4579}"/>
    <cellStyle name="Moneda 6 6 2 2 2" xfId="1698" xr:uid="{AFFF5646-0C72-4226-A349-B8F56BC95759}"/>
    <cellStyle name="Moneda 6 6 2 3" xfId="1216" xr:uid="{8A85D4D9-17A3-4526-9920-3E50F35CFAFE}"/>
    <cellStyle name="Moneda 6 6 3" xfId="412" xr:uid="{00000000-0005-0000-0000-00000B000000}"/>
    <cellStyle name="Moneda 6 6 3 2" xfId="894" xr:uid="{D0E19DF2-DCA5-41F8-8657-0D20D72D7D93}"/>
    <cellStyle name="Moneda 6 6 3 2 2" xfId="1858" xr:uid="{39292F71-FB5B-4C22-A619-C01E959B82C9}"/>
    <cellStyle name="Moneda 6 6 3 3" xfId="1376" xr:uid="{BE6ABC86-A6D8-45C0-BDEF-F95D1CBEB05D}"/>
    <cellStyle name="Moneda 6 6 4" xfId="586" xr:uid="{CE364260-B603-45F8-9C54-F8A9474953F0}"/>
    <cellStyle name="Moneda 6 6 4 2" xfId="1550" xr:uid="{9D2D9552-6C6D-4BF8-B245-A83F14B212F1}"/>
    <cellStyle name="Moneda 6 6 5" xfId="1068" xr:uid="{B3447EAC-0585-4B82-9ADC-74C2A0D22F5C}"/>
    <cellStyle name="Moneda 6 7" xfId="127" xr:uid="{00000000-0005-0000-0000-00000B000000}"/>
    <cellStyle name="Moneda 6 7 2" xfId="279" xr:uid="{00000000-0005-0000-0000-00000B000000}"/>
    <cellStyle name="Moneda 6 7 2 2" xfId="761" xr:uid="{6EFA2C63-FC70-45F5-BD72-4785FCDCD535}"/>
    <cellStyle name="Moneda 6 7 2 2 2" xfId="1725" xr:uid="{139A42D8-9B84-456B-A47A-461AF30955A2}"/>
    <cellStyle name="Moneda 6 7 2 3" xfId="1243" xr:uid="{FFE877CF-060C-4532-AF15-AE4FC3F85641}"/>
    <cellStyle name="Moneda 6 7 3" xfId="439" xr:uid="{00000000-0005-0000-0000-00000B000000}"/>
    <cellStyle name="Moneda 6 7 3 2" xfId="921" xr:uid="{01930454-F6F7-4495-BD25-E22ED3797D50}"/>
    <cellStyle name="Moneda 6 7 3 2 2" xfId="1885" xr:uid="{E69A7153-5571-4F08-A990-0891A3BF3760}"/>
    <cellStyle name="Moneda 6 7 3 3" xfId="1403" xr:uid="{951B9925-A148-4F92-BF7A-F98F10C5CAB1}"/>
    <cellStyle name="Moneda 6 7 4" xfId="613" xr:uid="{CE1BD436-84FF-4C4F-831B-B6B51A29AB0A}"/>
    <cellStyle name="Moneda 6 7 4 2" xfId="1577" xr:uid="{1FD844B2-05EE-4A97-B664-42687AC10FCE}"/>
    <cellStyle name="Moneda 6 7 5" xfId="1095" xr:uid="{0C53EF80-9C2A-422C-B380-1CED9F24E43E}"/>
    <cellStyle name="Moneda 6 8" xfId="162" xr:uid="{00000000-0005-0000-0000-000022000000}"/>
    <cellStyle name="Moneda 6 8 2" xfId="644" xr:uid="{3A824EC3-642A-4BB4-A926-B8E11E9D79B5}"/>
    <cellStyle name="Moneda 6 8 2 2" xfId="1608" xr:uid="{27EA6191-5FE8-4227-B386-6E2464021614}"/>
    <cellStyle name="Moneda 6 8 3" xfId="1126" xr:uid="{970FE3FA-F653-4B06-9A2C-B7BE49819808}"/>
    <cellStyle name="Moneda 6 9" xfId="322" xr:uid="{00000000-0005-0000-0000-000022000000}"/>
    <cellStyle name="Moneda 6 9 2" xfId="804" xr:uid="{ACBDEF40-F1F4-44C1-865F-D4F7AA916116}"/>
    <cellStyle name="Moneda 6 9 2 2" xfId="1768" xr:uid="{DEFA1976-7E77-4658-BDBE-E19862FECF96}"/>
    <cellStyle name="Moneda 6 9 3" xfId="1286" xr:uid="{5740CEE1-11CF-4F54-A08C-5054F90C6A69}"/>
    <cellStyle name="Moneda 7" xfId="12" xr:uid="{00000000-0005-0000-0000-000025000000}"/>
    <cellStyle name="Moneda 7 10" xfId="498" xr:uid="{67861613-E7DE-4B3B-AFF1-8FC9FFB7D1BB}"/>
    <cellStyle name="Moneda 7 10 2" xfId="1462" xr:uid="{DEB4D1D5-26D7-41AA-ACDB-69CB9BB00AD8}"/>
    <cellStyle name="Moneda 7 11" xfId="980" xr:uid="{DE989C25-0CAE-42A5-85D2-24B41E839CCD}"/>
    <cellStyle name="Moneda 7 2" xfId="27" xr:uid="{00000000-0005-0000-0000-000026000000}"/>
    <cellStyle name="Moneda 7 2 2" xfId="85" xr:uid="{00000000-0005-0000-0000-00000C000000}"/>
    <cellStyle name="Moneda 7 2 2 2" xfId="236" xr:uid="{00000000-0005-0000-0000-00000C000000}"/>
    <cellStyle name="Moneda 7 2 2 2 2" xfId="718" xr:uid="{EB70D554-DB85-482C-BB5F-7862D48AF9D3}"/>
    <cellStyle name="Moneda 7 2 2 2 2 2" xfId="1682" xr:uid="{34764244-692E-4841-8D2A-CE97486DCA4A}"/>
    <cellStyle name="Moneda 7 2 2 2 3" xfId="1200" xr:uid="{F2D95DE8-8A05-4F5A-85DE-9DCF257700F6}"/>
    <cellStyle name="Moneda 7 2 2 3" xfId="396" xr:uid="{00000000-0005-0000-0000-00000C000000}"/>
    <cellStyle name="Moneda 7 2 2 3 2" xfId="878" xr:uid="{AD59393C-AF56-488D-A79C-AE72F83AA4C6}"/>
    <cellStyle name="Moneda 7 2 2 3 2 2" xfId="1842" xr:uid="{21B02EBE-D228-4D74-89B1-BED3CD1D3EB6}"/>
    <cellStyle name="Moneda 7 2 2 3 3" xfId="1360" xr:uid="{1997773F-5254-4837-A06E-C5E380C78D8D}"/>
    <cellStyle name="Moneda 7 2 2 4" xfId="570" xr:uid="{6E8C6409-AE75-44F3-BB73-5EC116281FC1}"/>
    <cellStyle name="Moneda 7 2 2 4 2" xfId="1534" xr:uid="{88DECDD2-C421-4E1A-8CF9-FA730B7373F4}"/>
    <cellStyle name="Moneda 7 2 2 5" xfId="1052" xr:uid="{985E6224-9B56-4320-8B2D-FD1F618537B4}"/>
    <cellStyle name="Moneda 7 2 3" xfId="112" xr:uid="{00000000-0005-0000-0000-00000C000000}"/>
    <cellStyle name="Moneda 7 2 3 2" xfId="264" xr:uid="{00000000-0005-0000-0000-00000C000000}"/>
    <cellStyle name="Moneda 7 2 3 2 2" xfId="746" xr:uid="{939A60EB-E093-4925-A5DB-C6FAAD67811B}"/>
    <cellStyle name="Moneda 7 2 3 2 2 2" xfId="1710" xr:uid="{9023D570-5509-48C4-994C-2F4AB5753059}"/>
    <cellStyle name="Moneda 7 2 3 2 3" xfId="1228" xr:uid="{7BE59AE0-35E6-48F3-A398-5DD7325257CF}"/>
    <cellStyle name="Moneda 7 2 3 3" xfId="424" xr:uid="{00000000-0005-0000-0000-00000C000000}"/>
    <cellStyle name="Moneda 7 2 3 3 2" xfId="906" xr:uid="{C08A201A-20FE-4D87-BDFC-F93E5E2C0459}"/>
    <cellStyle name="Moneda 7 2 3 3 2 2" xfId="1870" xr:uid="{86DCEB33-4821-4D90-8A0D-219CABE5C22D}"/>
    <cellStyle name="Moneda 7 2 3 3 3" xfId="1388" xr:uid="{C1279E09-9932-4B27-8373-07BE7FE12852}"/>
    <cellStyle name="Moneda 7 2 3 4" xfId="598" xr:uid="{4FAF3D38-A6A2-4629-94B7-D85633F381EF}"/>
    <cellStyle name="Moneda 7 2 3 4 2" xfId="1562" xr:uid="{FA0C34CF-E027-45BE-BA87-B07C3AE00C9B}"/>
    <cellStyle name="Moneda 7 2 3 5" xfId="1080" xr:uid="{A0C7BB75-7FBF-4410-864C-24C63F2A02D2}"/>
    <cellStyle name="Moneda 7 2 4" xfId="139" xr:uid="{00000000-0005-0000-0000-00000C000000}"/>
    <cellStyle name="Moneda 7 2 4 2" xfId="291" xr:uid="{00000000-0005-0000-0000-00000C000000}"/>
    <cellStyle name="Moneda 7 2 4 2 2" xfId="773" xr:uid="{B7DB86EA-599C-438A-A6AD-18EA058BED0A}"/>
    <cellStyle name="Moneda 7 2 4 2 2 2" xfId="1737" xr:uid="{898441C5-0978-43A8-8DFD-0A0EF77E7382}"/>
    <cellStyle name="Moneda 7 2 4 2 3" xfId="1255" xr:uid="{33C6F9E7-15C3-4E78-B8F7-F07592EAFE30}"/>
    <cellStyle name="Moneda 7 2 4 3" xfId="451" xr:uid="{00000000-0005-0000-0000-00000C000000}"/>
    <cellStyle name="Moneda 7 2 4 3 2" xfId="933" xr:uid="{FD6EA8F0-B5F8-4BBC-9B68-5936F4FFD999}"/>
    <cellStyle name="Moneda 7 2 4 3 2 2" xfId="1897" xr:uid="{FC9B02D8-64EC-4C65-B580-EE101C0723E5}"/>
    <cellStyle name="Moneda 7 2 4 3 3" xfId="1415" xr:uid="{56D4BA54-C8AC-4E94-A43C-CABB91DE0AB1}"/>
    <cellStyle name="Moneda 7 2 4 4" xfId="625" xr:uid="{2A343315-DC7C-4478-9044-E1F232DA1077}"/>
    <cellStyle name="Moneda 7 2 4 4 2" xfId="1589" xr:uid="{A9EE87C8-797C-4FBB-A9E9-942CD12AE061}"/>
    <cellStyle name="Moneda 7 2 4 5" xfId="1107" xr:uid="{A7D77BE4-FC65-43AE-A815-1472EB33EF0A}"/>
    <cellStyle name="Moneda 7 2 5" xfId="178" xr:uid="{00000000-0005-0000-0000-000026000000}"/>
    <cellStyle name="Moneda 7 2 5 2" xfId="660" xr:uid="{0CF99E23-1BFD-45AB-A0C4-B9C3C7622155}"/>
    <cellStyle name="Moneda 7 2 5 2 2" xfId="1624" xr:uid="{EE48E0C3-1CF7-446F-B6D1-912FC0B2DB38}"/>
    <cellStyle name="Moneda 7 2 5 3" xfId="1142" xr:uid="{7F257C9F-256D-4CF9-8250-7ED478448069}"/>
    <cellStyle name="Moneda 7 2 6" xfId="338" xr:uid="{00000000-0005-0000-0000-000026000000}"/>
    <cellStyle name="Moneda 7 2 6 2" xfId="820" xr:uid="{1455EF86-B1C7-4A8C-BB57-950EBBD25683}"/>
    <cellStyle name="Moneda 7 2 6 2 2" xfId="1784" xr:uid="{8DE7129B-3CB4-4F98-A4F3-82393554541D}"/>
    <cellStyle name="Moneda 7 2 6 3" xfId="1302" xr:uid="{B31340A2-9B47-4195-93CE-CE7484AC6CA1}"/>
    <cellStyle name="Moneda 7 2 7" xfId="512" xr:uid="{6ED52BFB-DE58-4799-95E7-9B28A0DE035B}"/>
    <cellStyle name="Moneda 7 2 7 2" xfId="1476" xr:uid="{E9122C69-0A68-4780-B297-53F8EA01E6B6}"/>
    <cellStyle name="Moneda 7 2 8" xfId="994" xr:uid="{ACEFF349-766F-42B9-A24F-0907F4077F06}"/>
    <cellStyle name="Moneda 7 3" xfId="41" xr:uid="{00000000-0005-0000-0000-000027000000}"/>
    <cellStyle name="Moneda 7 3 2" xfId="192" xr:uid="{00000000-0005-0000-0000-000027000000}"/>
    <cellStyle name="Moneda 7 3 2 2" xfId="674" xr:uid="{40B8269D-7FD5-4EF0-A693-9FA5E811C3DF}"/>
    <cellStyle name="Moneda 7 3 2 2 2" xfId="1638" xr:uid="{DB743507-5E2F-479B-A66A-F99E7208B034}"/>
    <cellStyle name="Moneda 7 3 2 3" xfId="1156" xr:uid="{83ED65CE-96AB-4F19-89B3-7126D387DA2A}"/>
    <cellStyle name="Moneda 7 3 3" xfId="352" xr:uid="{00000000-0005-0000-0000-000027000000}"/>
    <cellStyle name="Moneda 7 3 3 2" xfId="834" xr:uid="{AD51A1A2-8A5A-411A-98A4-68928F74B1A6}"/>
    <cellStyle name="Moneda 7 3 3 2 2" xfId="1798" xr:uid="{359F7FB1-0A89-463E-86F9-5231CA80A6A7}"/>
    <cellStyle name="Moneda 7 3 3 3" xfId="1316" xr:uid="{AAF5ADA1-A14F-4BDD-9F05-AFC7CC3AF319}"/>
    <cellStyle name="Moneda 7 3 4" xfId="526" xr:uid="{7692CD31-0E27-416D-A97E-105E2D04F193}"/>
    <cellStyle name="Moneda 7 3 4 2" xfId="1490" xr:uid="{339EFFBE-9AE4-498D-9286-4F69ED67002D}"/>
    <cellStyle name="Moneda 7 3 5" xfId="1008" xr:uid="{254877C9-8328-4B36-ACE6-BFA93D09544E}"/>
    <cellStyle name="Moneda 7 4" xfId="55" xr:uid="{00000000-0005-0000-0000-00000C000000}"/>
    <cellStyle name="Moneda 7 4 2" xfId="206" xr:uid="{00000000-0005-0000-0000-00000C000000}"/>
    <cellStyle name="Moneda 7 4 2 2" xfId="688" xr:uid="{254FFBC8-873E-4AF2-87AF-EB517BD0A92E}"/>
    <cellStyle name="Moneda 7 4 2 2 2" xfId="1652" xr:uid="{001ECA0B-D74B-4DC6-9AE0-A5F75135F7C5}"/>
    <cellStyle name="Moneda 7 4 2 3" xfId="1170" xr:uid="{EF17BC97-EA4E-448E-BB71-431302945D5A}"/>
    <cellStyle name="Moneda 7 4 3" xfId="366" xr:uid="{00000000-0005-0000-0000-00000C000000}"/>
    <cellStyle name="Moneda 7 4 3 2" xfId="848" xr:uid="{54101E64-0826-4696-87B1-B75F5545E10C}"/>
    <cellStyle name="Moneda 7 4 3 2 2" xfId="1812" xr:uid="{0FC02AC5-70E3-4C5B-8A0C-0F12B03F49FB}"/>
    <cellStyle name="Moneda 7 4 3 3" xfId="1330" xr:uid="{7C22EB23-781C-4C2C-84A5-3C43BA6EEE9B}"/>
    <cellStyle name="Moneda 7 4 4" xfId="540" xr:uid="{E74B96B4-6869-421B-BA3F-7D102ED9A2EB}"/>
    <cellStyle name="Moneda 7 4 4 2" xfId="1504" xr:uid="{AF99D7D1-9F50-4F27-BDF7-5A6DED4580BC}"/>
    <cellStyle name="Moneda 7 4 5" xfId="1022" xr:uid="{A89AFB82-D074-4B5D-9BE0-B396BDB0BE05}"/>
    <cellStyle name="Moneda 7 5" xfId="74" xr:uid="{00000000-0005-0000-0000-00000C000000}"/>
    <cellStyle name="Moneda 7 5 2" xfId="225" xr:uid="{00000000-0005-0000-0000-00000C000000}"/>
    <cellStyle name="Moneda 7 5 2 2" xfId="707" xr:uid="{7EEE9267-A2AE-4982-873F-380C40AB482A}"/>
    <cellStyle name="Moneda 7 5 2 2 2" xfId="1671" xr:uid="{80227A77-C749-48E4-942F-1726E0961E51}"/>
    <cellStyle name="Moneda 7 5 2 3" xfId="1189" xr:uid="{F00A9F8D-5647-4316-A497-C3CE18E78B41}"/>
    <cellStyle name="Moneda 7 5 3" xfId="385" xr:uid="{00000000-0005-0000-0000-00000C000000}"/>
    <cellStyle name="Moneda 7 5 3 2" xfId="867" xr:uid="{FCDCEA55-6F50-4561-9FBE-568F787AC23F}"/>
    <cellStyle name="Moneda 7 5 3 2 2" xfId="1831" xr:uid="{1DF5D497-C0EE-4C0E-A464-C941DBB529F0}"/>
    <cellStyle name="Moneda 7 5 3 3" xfId="1349" xr:uid="{88EE65C0-74FB-4622-9DAA-415C725A8974}"/>
    <cellStyle name="Moneda 7 5 4" xfId="559" xr:uid="{44D78753-25AD-4E59-8147-44910673B8DD}"/>
    <cellStyle name="Moneda 7 5 4 2" xfId="1523" xr:uid="{DFD6BC90-2ADB-4D2F-A543-CC88317AE59D}"/>
    <cellStyle name="Moneda 7 5 5" xfId="1041" xr:uid="{1497901E-1764-480E-A78B-07D30E27AAAA}"/>
    <cellStyle name="Moneda 7 6" xfId="101" xr:uid="{00000000-0005-0000-0000-00000C000000}"/>
    <cellStyle name="Moneda 7 6 2" xfId="253" xr:uid="{00000000-0005-0000-0000-00000C000000}"/>
    <cellStyle name="Moneda 7 6 2 2" xfId="735" xr:uid="{C0679BA9-62A7-4DA1-A51D-C21DADFECDBC}"/>
    <cellStyle name="Moneda 7 6 2 2 2" xfId="1699" xr:uid="{3AB4011C-5B62-4E1C-B6D6-94F7D8DF29A4}"/>
    <cellStyle name="Moneda 7 6 2 3" xfId="1217" xr:uid="{D18C1990-348C-4ACE-BFB9-75A9988BA878}"/>
    <cellStyle name="Moneda 7 6 3" xfId="413" xr:uid="{00000000-0005-0000-0000-00000C000000}"/>
    <cellStyle name="Moneda 7 6 3 2" xfId="895" xr:uid="{DBD0EE63-3DBE-4074-A348-C950340438E0}"/>
    <cellStyle name="Moneda 7 6 3 2 2" xfId="1859" xr:uid="{55401AC5-8A63-4C44-81DB-7606E7BC335C}"/>
    <cellStyle name="Moneda 7 6 3 3" xfId="1377" xr:uid="{AB57D3E8-17EB-4E2D-B1EC-B9C8D2F0AFB1}"/>
    <cellStyle name="Moneda 7 6 4" xfId="587" xr:uid="{80FF995B-0DF9-42BE-9392-5B7CF931C605}"/>
    <cellStyle name="Moneda 7 6 4 2" xfId="1551" xr:uid="{35531EED-AE04-4463-AE85-A088589EA723}"/>
    <cellStyle name="Moneda 7 6 5" xfId="1069" xr:uid="{4A4D2D5E-178C-40C1-B34D-D4C5D828CAC0}"/>
    <cellStyle name="Moneda 7 7" xfId="128" xr:uid="{00000000-0005-0000-0000-00000C000000}"/>
    <cellStyle name="Moneda 7 7 2" xfId="280" xr:uid="{00000000-0005-0000-0000-00000C000000}"/>
    <cellStyle name="Moneda 7 7 2 2" xfId="762" xr:uid="{7C2834AF-616D-4B39-B60C-7663647614FE}"/>
    <cellStyle name="Moneda 7 7 2 2 2" xfId="1726" xr:uid="{09EB4341-142A-4C87-8EC5-A45AA1177CE5}"/>
    <cellStyle name="Moneda 7 7 2 3" xfId="1244" xr:uid="{CEA93C59-F000-470A-A71C-77241CEC2906}"/>
    <cellStyle name="Moneda 7 7 3" xfId="440" xr:uid="{00000000-0005-0000-0000-00000C000000}"/>
    <cellStyle name="Moneda 7 7 3 2" xfId="922" xr:uid="{5C11B4FC-D547-4A18-AA71-A62CE9AC07A2}"/>
    <cellStyle name="Moneda 7 7 3 2 2" xfId="1886" xr:uid="{18159FE5-DD1A-43AD-B277-F3DC126EF466}"/>
    <cellStyle name="Moneda 7 7 3 3" xfId="1404" xr:uid="{C33CF710-893D-49F5-AE27-44489DCC7733}"/>
    <cellStyle name="Moneda 7 7 4" xfId="614" xr:uid="{DF9D8FA7-491C-48C7-9C15-AC34C855A493}"/>
    <cellStyle name="Moneda 7 7 4 2" xfId="1578" xr:uid="{B58F5881-E080-4727-85C0-9D65469BF364}"/>
    <cellStyle name="Moneda 7 7 5" xfId="1096" xr:uid="{1788D9E6-05AB-4B0F-A765-40BB2B1A594B}"/>
    <cellStyle name="Moneda 7 8" xfId="163" xr:uid="{00000000-0005-0000-0000-000025000000}"/>
    <cellStyle name="Moneda 7 8 2" xfId="645" xr:uid="{B4522228-7785-416A-976B-46ABBF2162D4}"/>
    <cellStyle name="Moneda 7 8 2 2" xfId="1609" xr:uid="{9EC4C559-4AAD-4AE1-AE7D-D4912134AF32}"/>
    <cellStyle name="Moneda 7 8 3" xfId="1127" xr:uid="{EA472D37-B6BE-4A97-AC13-C054153C684C}"/>
    <cellStyle name="Moneda 7 9" xfId="323" xr:uid="{00000000-0005-0000-0000-000025000000}"/>
    <cellStyle name="Moneda 7 9 2" xfId="805" xr:uid="{284958A3-C6E7-44D8-B905-00DE8AFCB56F}"/>
    <cellStyle name="Moneda 7 9 2 2" xfId="1769" xr:uid="{BA806D26-1449-4E04-B4AD-4C288B9D963B}"/>
    <cellStyle name="Moneda 7 9 3" xfId="1287" xr:uid="{76FBA3C4-A98B-465B-9601-FBAD29C9FE7F}"/>
    <cellStyle name="Moneda 8" xfId="14" xr:uid="{00000000-0005-0000-0000-000028000000}"/>
    <cellStyle name="Moneda 8 10" xfId="500" xr:uid="{C0F7C887-0DF6-45F3-AF8C-35072A3AEA50}"/>
    <cellStyle name="Moneda 8 10 2" xfId="1464" xr:uid="{097C60D2-39DC-4FCE-A798-23D618198F44}"/>
    <cellStyle name="Moneda 8 11" xfId="982" xr:uid="{1BBF342F-9569-489F-A168-5ACA782607B4}"/>
    <cellStyle name="Moneda 8 2" xfId="29" xr:uid="{00000000-0005-0000-0000-000029000000}"/>
    <cellStyle name="Moneda 8 2 2" xfId="87" xr:uid="{00000000-0005-0000-0000-00000D000000}"/>
    <cellStyle name="Moneda 8 2 2 2" xfId="238" xr:uid="{00000000-0005-0000-0000-00000D000000}"/>
    <cellStyle name="Moneda 8 2 2 2 2" xfId="720" xr:uid="{750B249F-0708-4521-A77D-D573694576AC}"/>
    <cellStyle name="Moneda 8 2 2 2 2 2" xfId="1684" xr:uid="{A65007A7-AE2A-49F0-AAAC-0E7BD821563E}"/>
    <cellStyle name="Moneda 8 2 2 2 3" xfId="1202" xr:uid="{74FBBCA2-5B83-4506-96AB-36111065D2A6}"/>
    <cellStyle name="Moneda 8 2 2 3" xfId="398" xr:uid="{00000000-0005-0000-0000-00000D000000}"/>
    <cellStyle name="Moneda 8 2 2 3 2" xfId="880" xr:uid="{F5CBBBED-C03B-4851-965A-3BE61D975441}"/>
    <cellStyle name="Moneda 8 2 2 3 2 2" xfId="1844" xr:uid="{0C67E6E1-85C0-4BDC-BE9F-98AEF1ED4FF6}"/>
    <cellStyle name="Moneda 8 2 2 3 3" xfId="1362" xr:uid="{85877C13-8F2C-4971-BC86-89DC94233817}"/>
    <cellStyle name="Moneda 8 2 2 4" xfId="572" xr:uid="{9B5800AC-B79F-42F4-A47A-556F0275723D}"/>
    <cellStyle name="Moneda 8 2 2 4 2" xfId="1536" xr:uid="{AA3EE484-355A-4B4A-A886-C008127882CC}"/>
    <cellStyle name="Moneda 8 2 2 5" xfId="1054" xr:uid="{C05941FD-537B-42DA-BAFF-5F031795F634}"/>
    <cellStyle name="Moneda 8 2 3" xfId="114" xr:uid="{00000000-0005-0000-0000-00000D000000}"/>
    <cellStyle name="Moneda 8 2 3 2" xfId="266" xr:uid="{00000000-0005-0000-0000-00000D000000}"/>
    <cellStyle name="Moneda 8 2 3 2 2" xfId="748" xr:uid="{8E1F1F3A-C623-48FF-9360-E9A2C8ED347A}"/>
    <cellStyle name="Moneda 8 2 3 2 2 2" xfId="1712" xr:uid="{61BB507A-E7A6-4D41-9761-EEE2FB02D44B}"/>
    <cellStyle name="Moneda 8 2 3 2 3" xfId="1230" xr:uid="{2E68D7B1-96EE-4BCF-A550-05A4D52E3F55}"/>
    <cellStyle name="Moneda 8 2 3 3" xfId="426" xr:uid="{00000000-0005-0000-0000-00000D000000}"/>
    <cellStyle name="Moneda 8 2 3 3 2" xfId="908" xr:uid="{FF18B3EC-6FFF-4CA1-A672-D8DE2DFCB4EB}"/>
    <cellStyle name="Moneda 8 2 3 3 2 2" xfId="1872" xr:uid="{EA632A06-02C0-47B9-B579-91111342DBBE}"/>
    <cellStyle name="Moneda 8 2 3 3 3" xfId="1390" xr:uid="{0AD7E7AC-9A2B-4F6A-A64D-EF241E7842A0}"/>
    <cellStyle name="Moneda 8 2 3 4" xfId="600" xr:uid="{410C8B49-6B07-44A8-AE14-10DD015BDB01}"/>
    <cellStyle name="Moneda 8 2 3 4 2" xfId="1564" xr:uid="{40CC89B4-C072-4DB8-A5CA-FD393C08838F}"/>
    <cellStyle name="Moneda 8 2 3 5" xfId="1082" xr:uid="{DD96A080-4E95-41B4-A0A5-8A492C3984AD}"/>
    <cellStyle name="Moneda 8 2 4" xfId="141" xr:uid="{00000000-0005-0000-0000-00000D000000}"/>
    <cellStyle name="Moneda 8 2 4 2" xfId="293" xr:uid="{00000000-0005-0000-0000-00000D000000}"/>
    <cellStyle name="Moneda 8 2 4 2 2" xfId="775" xr:uid="{B05AC709-1126-4D5E-B2B3-79B71735DFC3}"/>
    <cellStyle name="Moneda 8 2 4 2 2 2" xfId="1739" xr:uid="{8170D445-F3AF-499A-8FFB-DCBDAAECD05D}"/>
    <cellStyle name="Moneda 8 2 4 2 3" xfId="1257" xr:uid="{F84C89A7-D21A-41C1-B8FA-7830807750F7}"/>
    <cellStyle name="Moneda 8 2 4 3" xfId="453" xr:uid="{00000000-0005-0000-0000-00000D000000}"/>
    <cellStyle name="Moneda 8 2 4 3 2" xfId="935" xr:uid="{FD95EA34-58C2-4748-9FE5-812777EE9110}"/>
    <cellStyle name="Moneda 8 2 4 3 2 2" xfId="1899" xr:uid="{5954C7A4-AFD6-4051-A6F4-69A24D9DE725}"/>
    <cellStyle name="Moneda 8 2 4 3 3" xfId="1417" xr:uid="{654EF0C5-3AD9-4535-9347-FC77E96EE0DC}"/>
    <cellStyle name="Moneda 8 2 4 4" xfId="627" xr:uid="{746EF780-3986-4B12-A6B0-AA6E34745D95}"/>
    <cellStyle name="Moneda 8 2 4 4 2" xfId="1591" xr:uid="{12D77821-1F37-4BF9-9EBE-D1AAE1B73101}"/>
    <cellStyle name="Moneda 8 2 4 5" xfId="1109" xr:uid="{4AA5544F-1A92-4EAD-B1B4-3221BD6D815E}"/>
    <cellStyle name="Moneda 8 2 5" xfId="180" xr:uid="{00000000-0005-0000-0000-000029000000}"/>
    <cellStyle name="Moneda 8 2 5 2" xfId="662" xr:uid="{5D47CD47-97CE-425A-9410-D339BC076390}"/>
    <cellStyle name="Moneda 8 2 5 2 2" xfId="1626" xr:uid="{7532D721-29E5-41EF-86EA-5ACB0ABB90C6}"/>
    <cellStyle name="Moneda 8 2 5 3" xfId="1144" xr:uid="{7279529C-4953-4941-885B-7A3594677879}"/>
    <cellStyle name="Moneda 8 2 6" xfId="340" xr:uid="{00000000-0005-0000-0000-000029000000}"/>
    <cellStyle name="Moneda 8 2 6 2" xfId="822" xr:uid="{3D83080A-C3C3-4982-9F11-3C2E5BBA602F}"/>
    <cellStyle name="Moneda 8 2 6 2 2" xfId="1786" xr:uid="{037F6439-003F-4D34-A746-3E0052354B36}"/>
    <cellStyle name="Moneda 8 2 6 3" xfId="1304" xr:uid="{ABEDBE97-19EA-43CA-8DA2-259996FDADE4}"/>
    <cellStyle name="Moneda 8 2 7" xfId="514" xr:uid="{65866466-18B8-4E05-89A7-0B4DFAD79AF7}"/>
    <cellStyle name="Moneda 8 2 7 2" xfId="1478" xr:uid="{77FBCABD-1E68-462F-A163-9943078091DD}"/>
    <cellStyle name="Moneda 8 2 8" xfId="996" xr:uid="{A417C66B-98F1-44FC-ABBF-2AFE47A1CB48}"/>
    <cellStyle name="Moneda 8 3" xfId="43" xr:uid="{00000000-0005-0000-0000-00002A000000}"/>
    <cellStyle name="Moneda 8 3 2" xfId="194" xr:uid="{00000000-0005-0000-0000-00002A000000}"/>
    <cellStyle name="Moneda 8 3 2 2" xfId="676" xr:uid="{3E0772BA-2D29-4652-8984-EBA8174E1BA3}"/>
    <cellStyle name="Moneda 8 3 2 2 2" xfId="1640" xr:uid="{DDB77072-2843-410E-BDE1-D1B278015243}"/>
    <cellStyle name="Moneda 8 3 2 3" xfId="1158" xr:uid="{C1DA8195-8E19-4656-9BAA-9A8F7BCE3046}"/>
    <cellStyle name="Moneda 8 3 3" xfId="354" xr:uid="{00000000-0005-0000-0000-00002A000000}"/>
    <cellStyle name="Moneda 8 3 3 2" xfId="836" xr:uid="{EA18F083-0D92-4FCF-A321-21CF33DBA465}"/>
    <cellStyle name="Moneda 8 3 3 2 2" xfId="1800" xr:uid="{3EFF4BCC-CD02-4FE2-BCDC-4E11FAFE999C}"/>
    <cellStyle name="Moneda 8 3 3 3" xfId="1318" xr:uid="{2602CFC5-EF7F-411A-896D-DA39621E4FC3}"/>
    <cellStyle name="Moneda 8 3 4" xfId="528" xr:uid="{094FEBA1-96CB-452E-ADAD-9ACD7AFBCB3B}"/>
    <cellStyle name="Moneda 8 3 4 2" xfId="1492" xr:uid="{51D8DB48-675F-4B3E-A33F-A2DD0D4D4DF1}"/>
    <cellStyle name="Moneda 8 3 5" xfId="1010" xr:uid="{89C46325-649D-49F5-A390-59E183C4DB87}"/>
    <cellStyle name="Moneda 8 4" xfId="57" xr:uid="{00000000-0005-0000-0000-00000D000000}"/>
    <cellStyle name="Moneda 8 4 2" xfId="208" xr:uid="{00000000-0005-0000-0000-00000D000000}"/>
    <cellStyle name="Moneda 8 4 2 2" xfId="690" xr:uid="{389D058D-98BB-4943-B075-FA644E007572}"/>
    <cellStyle name="Moneda 8 4 2 2 2" xfId="1654" xr:uid="{E1DD521A-382C-42BB-A8BB-9220D4AA8559}"/>
    <cellStyle name="Moneda 8 4 2 3" xfId="1172" xr:uid="{5D5A23D7-50B6-4B79-B024-3E077B1BE038}"/>
    <cellStyle name="Moneda 8 4 3" xfId="368" xr:uid="{00000000-0005-0000-0000-00000D000000}"/>
    <cellStyle name="Moneda 8 4 3 2" xfId="850" xr:uid="{0261A146-554F-495B-8E0D-6CFF8E047456}"/>
    <cellStyle name="Moneda 8 4 3 2 2" xfId="1814" xr:uid="{03363C9D-549C-4EE5-BB9E-E72E61200B85}"/>
    <cellStyle name="Moneda 8 4 3 3" xfId="1332" xr:uid="{DD16824C-A34D-4647-861F-F338BE51B051}"/>
    <cellStyle name="Moneda 8 4 4" xfId="542" xr:uid="{37103186-4A1A-4794-8D79-C7595493BA7D}"/>
    <cellStyle name="Moneda 8 4 4 2" xfId="1506" xr:uid="{63311FC3-BFBD-4499-AF3C-7788AD8151E5}"/>
    <cellStyle name="Moneda 8 4 5" xfId="1024" xr:uid="{85D39CF0-C876-44A6-BD83-692562D6AD2A}"/>
    <cellStyle name="Moneda 8 5" xfId="76" xr:uid="{00000000-0005-0000-0000-00000D000000}"/>
    <cellStyle name="Moneda 8 5 2" xfId="227" xr:uid="{00000000-0005-0000-0000-00000D000000}"/>
    <cellStyle name="Moneda 8 5 2 2" xfId="709" xr:uid="{73E656C7-E6DC-44F5-96D2-87E73321EBE7}"/>
    <cellStyle name="Moneda 8 5 2 2 2" xfId="1673" xr:uid="{90C50001-14CC-49E9-A753-EE351FDB35C1}"/>
    <cellStyle name="Moneda 8 5 2 3" xfId="1191" xr:uid="{098E6828-DFD5-4120-8BB5-1B529F9C7E9D}"/>
    <cellStyle name="Moneda 8 5 3" xfId="387" xr:uid="{00000000-0005-0000-0000-00000D000000}"/>
    <cellStyle name="Moneda 8 5 3 2" xfId="869" xr:uid="{B30AE14D-E9FF-4BFF-8A28-CA3123FEFB12}"/>
    <cellStyle name="Moneda 8 5 3 2 2" xfId="1833" xr:uid="{2063F037-D589-4930-9A90-22075A77BBCB}"/>
    <cellStyle name="Moneda 8 5 3 3" xfId="1351" xr:uid="{712F1267-7B0C-4408-B078-A00149FD1428}"/>
    <cellStyle name="Moneda 8 5 4" xfId="561" xr:uid="{70558893-CE46-4E4D-AD6F-6AEACB3E831A}"/>
    <cellStyle name="Moneda 8 5 4 2" xfId="1525" xr:uid="{6C56335E-D4B7-41E5-A524-0D08E7920CB8}"/>
    <cellStyle name="Moneda 8 5 5" xfId="1043" xr:uid="{A1C071E0-A9CB-461D-BE51-4186B892E72F}"/>
    <cellStyle name="Moneda 8 6" xfId="103" xr:uid="{00000000-0005-0000-0000-00000D000000}"/>
    <cellStyle name="Moneda 8 6 2" xfId="255" xr:uid="{00000000-0005-0000-0000-00000D000000}"/>
    <cellStyle name="Moneda 8 6 2 2" xfId="737" xr:uid="{BC2B815A-4DD2-4034-9DD2-0B533B6528ED}"/>
    <cellStyle name="Moneda 8 6 2 2 2" xfId="1701" xr:uid="{1152581A-CD0F-4450-8C62-9E8BEC2389C2}"/>
    <cellStyle name="Moneda 8 6 2 3" xfId="1219" xr:uid="{069C23BD-0C7C-450C-83A0-AC1139E7E4A3}"/>
    <cellStyle name="Moneda 8 6 3" xfId="415" xr:uid="{00000000-0005-0000-0000-00000D000000}"/>
    <cellStyle name="Moneda 8 6 3 2" xfId="897" xr:uid="{A6E6800C-DC0B-4F16-9735-46ACFC5CF5D2}"/>
    <cellStyle name="Moneda 8 6 3 2 2" xfId="1861" xr:uid="{B30E081D-C144-4026-907E-7F126EDAEE56}"/>
    <cellStyle name="Moneda 8 6 3 3" xfId="1379" xr:uid="{8696CB9D-AF75-4264-A8C4-FADF0F5E9824}"/>
    <cellStyle name="Moneda 8 6 4" xfId="589" xr:uid="{92171078-E6BA-40C1-8111-0D768CFC8BE0}"/>
    <cellStyle name="Moneda 8 6 4 2" xfId="1553" xr:uid="{43464561-5A69-43A0-AFAB-B0E2ACDBBBFC}"/>
    <cellStyle name="Moneda 8 6 5" xfId="1071" xr:uid="{99491336-EC53-46F1-8B09-22129174D8C4}"/>
    <cellStyle name="Moneda 8 7" xfId="130" xr:uid="{00000000-0005-0000-0000-00000D000000}"/>
    <cellStyle name="Moneda 8 7 2" xfId="282" xr:uid="{00000000-0005-0000-0000-00000D000000}"/>
    <cellStyle name="Moneda 8 7 2 2" xfId="764" xr:uid="{D5AE2A5E-A82A-4F66-9295-E6DE335B44D9}"/>
    <cellStyle name="Moneda 8 7 2 2 2" xfId="1728" xr:uid="{E710FA94-CF65-4797-8344-C1CBAC0A84E9}"/>
    <cellStyle name="Moneda 8 7 2 3" xfId="1246" xr:uid="{F1D1B03D-9BDD-44FD-A8BC-72D7B396BB29}"/>
    <cellStyle name="Moneda 8 7 3" xfId="442" xr:uid="{00000000-0005-0000-0000-00000D000000}"/>
    <cellStyle name="Moneda 8 7 3 2" xfId="924" xr:uid="{14B43BE0-F75D-461D-B7A6-E35A490F895A}"/>
    <cellStyle name="Moneda 8 7 3 2 2" xfId="1888" xr:uid="{5A459860-D700-4516-9517-0A67E9F4DED1}"/>
    <cellStyle name="Moneda 8 7 3 3" xfId="1406" xr:uid="{F4BF9383-7F77-4DBC-B397-B4F074D54057}"/>
    <cellStyle name="Moneda 8 7 4" xfId="616" xr:uid="{9057D8D9-4B17-4686-BEFB-E3C9612E595A}"/>
    <cellStyle name="Moneda 8 7 4 2" xfId="1580" xr:uid="{CFBAC978-EEAB-4E1B-8158-84AB33E68E50}"/>
    <cellStyle name="Moneda 8 7 5" xfId="1098" xr:uid="{DC725A79-5A10-4961-8002-63C08B7BF352}"/>
    <cellStyle name="Moneda 8 8" xfId="165" xr:uid="{00000000-0005-0000-0000-000028000000}"/>
    <cellStyle name="Moneda 8 8 2" xfId="647" xr:uid="{F1FEF2E9-521C-4476-A108-7594FDDB3776}"/>
    <cellStyle name="Moneda 8 8 2 2" xfId="1611" xr:uid="{3DD20E72-EBE9-44F4-AE92-FAF1E8D24EC5}"/>
    <cellStyle name="Moneda 8 8 3" xfId="1129" xr:uid="{0AA5AB81-3C49-43F5-8D56-3CFA06868670}"/>
    <cellStyle name="Moneda 8 9" xfId="325" xr:uid="{00000000-0005-0000-0000-000028000000}"/>
    <cellStyle name="Moneda 8 9 2" xfId="807" xr:uid="{030B798B-384D-4C9B-B3D6-978AEA529D4A}"/>
    <cellStyle name="Moneda 8 9 2 2" xfId="1771" xr:uid="{E240E292-E9C9-46AB-AF06-CC4E9DE25EB5}"/>
    <cellStyle name="Moneda 8 9 3" xfId="1289" xr:uid="{EADF1D1A-78BB-4297-BFC1-E84E586AF7F2}"/>
    <cellStyle name="Moneda 9" xfId="16" xr:uid="{00000000-0005-0000-0000-00002B000000}"/>
    <cellStyle name="Moneda 9 10" xfId="502" xr:uid="{101C147D-7F70-4A11-B79E-68978DB86B82}"/>
    <cellStyle name="Moneda 9 10 2" xfId="1466" xr:uid="{C4047111-D6B6-41D8-ABFA-73CB816B60C1}"/>
    <cellStyle name="Moneda 9 11" xfId="984" xr:uid="{DF62DDAE-2973-4A53-ADF2-CB0EDBC0E170}"/>
    <cellStyle name="Moneda 9 2" xfId="31" xr:uid="{00000000-0005-0000-0000-00002C000000}"/>
    <cellStyle name="Moneda 9 2 2" xfId="89" xr:uid="{00000000-0005-0000-0000-00000E000000}"/>
    <cellStyle name="Moneda 9 2 2 2" xfId="240" xr:uid="{00000000-0005-0000-0000-00000E000000}"/>
    <cellStyle name="Moneda 9 2 2 2 2" xfId="722" xr:uid="{C7883FF5-0366-4A29-BA21-019DF1DFD4AD}"/>
    <cellStyle name="Moneda 9 2 2 2 2 2" xfId="1686" xr:uid="{C0277C69-55FF-4D5C-AC50-BE080183358C}"/>
    <cellStyle name="Moneda 9 2 2 2 3" xfId="1204" xr:uid="{C5737910-A425-48BD-B14B-840FE4FA19C8}"/>
    <cellStyle name="Moneda 9 2 2 3" xfId="400" xr:uid="{00000000-0005-0000-0000-00000E000000}"/>
    <cellStyle name="Moneda 9 2 2 3 2" xfId="882" xr:uid="{584C0431-A921-41E3-9D40-0270EBD4148C}"/>
    <cellStyle name="Moneda 9 2 2 3 2 2" xfId="1846" xr:uid="{71B26257-720A-414A-BE2D-B52E193FFED5}"/>
    <cellStyle name="Moneda 9 2 2 3 3" xfId="1364" xr:uid="{053404B7-B8A9-4B1B-9E4D-F2D7A223535A}"/>
    <cellStyle name="Moneda 9 2 2 4" xfId="574" xr:uid="{C63AE5E6-B4F4-413D-B10E-7AE67C2C2B99}"/>
    <cellStyle name="Moneda 9 2 2 4 2" xfId="1538" xr:uid="{8864628B-46EB-4503-9529-C8F2755671DA}"/>
    <cellStyle name="Moneda 9 2 2 5" xfId="1056" xr:uid="{7EC8B3E8-7E46-4C46-9A01-CC4F742506F7}"/>
    <cellStyle name="Moneda 9 2 3" xfId="116" xr:uid="{00000000-0005-0000-0000-00000E000000}"/>
    <cellStyle name="Moneda 9 2 3 2" xfId="268" xr:uid="{00000000-0005-0000-0000-00000E000000}"/>
    <cellStyle name="Moneda 9 2 3 2 2" xfId="750" xr:uid="{130BFF47-8276-4760-857A-013128239650}"/>
    <cellStyle name="Moneda 9 2 3 2 2 2" xfId="1714" xr:uid="{AD4E7B2C-FE54-429A-B663-C81891786071}"/>
    <cellStyle name="Moneda 9 2 3 2 3" xfId="1232" xr:uid="{885F796E-DA72-45CD-A01B-685E7E58FCDF}"/>
    <cellStyle name="Moneda 9 2 3 3" xfId="428" xr:uid="{00000000-0005-0000-0000-00000E000000}"/>
    <cellStyle name="Moneda 9 2 3 3 2" xfId="910" xr:uid="{4A770276-690E-4B1C-A2E3-D63A016B5523}"/>
    <cellStyle name="Moneda 9 2 3 3 2 2" xfId="1874" xr:uid="{2E9ED967-1E34-4C0C-8503-560BC1D60F54}"/>
    <cellStyle name="Moneda 9 2 3 3 3" xfId="1392" xr:uid="{E5D66FA7-EC47-44F4-B8DD-E98A78D125BE}"/>
    <cellStyle name="Moneda 9 2 3 4" xfId="602" xr:uid="{F40D8806-27D5-4E69-9E91-31653CA07936}"/>
    <cellStyle name="Moneda 9 2 3 4 2" xfId="1566" xr:uid="{F465F296-F524-4BB9-8ACB-529116E05E67}"/>
    <cellStyle name="Moneda 9 2 3 5" xfId="1084" xr:uid="{E4180BDF-232B-4261-A193-F76CBFE2575A}"/>
    <cellStyle name="Moneda 9 2 4" xfId="143" xr:uid="{00000000-0005-0000-0000-00000E000000}"/>
    <cellStyle name="Moneda 9 2 4 2" xfId="295" xr:uid="{00000000-0005-0000-0000-00000E000000}"/>
    <cellStyle name="Moneda 9 2 4 2 2" xfId="777" xr:uid="{0F2CFC3C-45E8-4315-9C27-6C5FF6D822AF}"/>
    <cellStyle name="Moneda 9 2 4 2 2 2" xfId="1741" xr:uid="{C1EED2E1-42B7-4BF3-9EA6-3C43D1953036}"/>
    <cellStyle name="Moneda 9 2 4 2 3" xfId="1259" xr:uid="{1A2CB993-14C0-4B81-A24E-C273FCA1691A}"/>
    <cellStyle name="Moneda 9 2 4 3" xfId="455" xr:uid="{00000000-0005-0000-0000-00000E000000}"/>
    <cellStyle name="Moneda 9 2 4 3 2" xfId="937" xr:uid="{53B421D2-510B-487A-83F0-DCA9CD0BB351}"/>
    <cellStyle name="Moneda 9 2 4 3 2 2" xfId="1901" xr:uid="{56016D4E-2E2D-43D6-9791-C8FA79FEDF80}"/>
    <cellStyle name="Moneda 9 2 4 3 3" xfId="1419" xr:uid="{FBC4F27D-8A72-4A6D-8FF3-A7D1A9EF398D}"/>
    <cellStyle name="Moneda 9 2 4 4" xfId="629" xr:uid="{F7C3ED42-A1D8-403D-8BF4-520DE8F2C1CE}"/>
    <cellStyle name="Moneda 9 2 4 4 2" xfId="1593" xr:uid="{DF058FD9-4536-4608-B3D1-CB5954F68C90}"/>
    <cellStyle name="Moneda 9 2 4 5" xfId="1111" xr:uid="{4340FA1A-6577-4623-8D9C-8D42FD4B07DA}"/>
    <cellStyle name="Moneda 9 2 5" xfId="182" xr:uid="{00000000-0005-0000-0000-00002C000000}"/>
    <cellStyle name="Moneda 9 2 5 2" xfId="664" xr:uid="{CC080FBD-8BB5-4C60-A312-C4DAE43BE28D}"/>
    <cellStyle name="Moneda 9 2 5 2 2" xfId="1628" xr:uid="{3FAE0102-AD7A-4F89-9BFD-80B3E32D97FA}"/>
    <cellStyle name="Moneda 9 2 5 3" xfId="1146" xr:uid="{98A84CDB-4876-45E0-8A22-48DB26A6365C}"/>
    <cellStyle name="Moneda 9 2 6" xfId="342" xr:uid="{00000000-0005-0000-0000-00002C000000}"/>
    <cellStyle name="Moneda 9 2 6 2" xfId="824" xr:uid="{D8749BC1-122E-4D96-9271-5FEC5C9BA2FD}"/>
    <cellStyle name="Moneda 9 2 6 2 2" xfId="1788" xr:uid="{872FE658-41BB-4A7E-AABD-EAF2D03F1CC9}"/>
    <cellStyle name="Moneda 9 2 6 3" xfId="1306" xr:uid="{7DB5FA43-1515-4119-8E99-F832FFD2B020}"/>
    <cellStyle name="Moneda 9 2 7" xfId="516" xr:uid="{15234E80-2035-487B-9BA7-EE1EED441495}"/>
    <cellStyle name="Moneda 9 2 7 2" xfId="1480" xr:uid="{FD084203-62C7-4C39-A41D-8F7C2DE8F7A4}"/>
    <cellStyle name="Moneda 9 2 8" xfId="998" xr:uid="{029CCE10-CE51-4E30-9C5C-798A93112B4E}"/>
    <cellStyle name="Moneda 9 3" xfId="45" xr:uid="{00000000-0005-0000-0000-00002D000000}"/>
    <cellStyle name="Moneda 9 3 2" xfId="196" xr:uid="{00000000-0005-0000-0000-00002D000000}"/>
    <cellStyle name="Moneda 9 3 2 2" xfId="678" xr:uid="{19FF0879-51A9-40ED-92DE-3792410FD101}"/>
    <cellStyle name="Moneda 9 3 2 2 2" xfId="1642" xr:uid="{3EC4FB83-5427-47AA-8908-92489165EDEF}"/>
    <cellStyle name="Moneda 9 3 2 3" xfId="1160" xr:uid="{8BC21F00-4D8B-407F-B976-BFD68DB612C5}"/>
    <cellStyle name="Moneda 9 3 3" xfId="356" xr:uid="{00000000-0005-0000-0000-00002D000000}"/>
    <cellStyle name="Moneda 9 3 3 2" xfId="838" xr:uid="{6A5080CB-1D53-4CE2-97E5-B90FE89AE472}"/>
    <cellStyle name="Moneda 9 3 3 2 2" xfId="1802" xr:uid="{E0DEB08A-29E0-4A1F-9D44-7243E5E7E55A}"/>
    <cellStyle name="Moneda 9 3 3 3" xfId="1320" xr:uid="{D667F1F6-62EF-4059-B0E9-688F4E61238F}"/>
    <cellStyle name="Moneda 9 3 4" xfId="530" xr:uid="{A997572E-0F4E-41CF-801D-6BB3F931E65B}"/>
    <cellStyle name="Moneda 9 3 4 2" xfId="1494" xr:uid="{41746F20-09AB-4DA8-9D66-412E321FD378}"/>
    <cellStyle name="Moneda 9 3 5" xfId="1012" xr:uid="{E70AE593-860E-4E93-9C21-7A2FC5C6FB51}"/>
    <cellStyle name="Moneda 9 4" xfId="59" xr:uid="{00000000-0005-0000-0000-00000E000000}"/>
    <cellStyle name="Moneda 9 4 2" xfId="210" xr:uid="{00000000-0005-0000-0000-00000E000000}"/>
    <cellStyle name="Moneda 9 4 2 2" xfId="692" xr:uid="{D2C20B6D-5938-48A6-9EAC-9D24D75DED76}"/>
    <cellStyle name="Moneda 9 4 2 2 2" xfId="1656" xr:uid="{F718E3D3-E65F-4726-802C-2F4F85899016}"/>
    <cellStyle name="Moneda 9 4 2 3" xfId="1174" xr:uid="{9B29479B-2E06-41A0-B66B-2C8291CAA47F}"/>
    <cellStyle name="Moneda 9 4 3" xfId="370" xr:uid="{00000000-0005-0000-0000-00000E000000}"/>
    <cellStyle name="Moneda 9 4 3 2" xfId="852" xr:uid="{37577520-0867-44F4-9570-507ED3AD1B6B}"/>
    <cellStyle name="Moneda 9 4 3 2 2" xfId="1816" xr:uid="{B2BEAA96-D384-44A4-8991-0118EEC206E1}"/>
    <cellStyle name="Moneda 9 4 3 3" xfId="1334" xr:uid="{C1C96E48-0D35-4C43-BDFC-4C5CABBC0F7F}"/>
    <cellStyle name="Moneda 9 4 4" xfId="544" xr:uid="{093A3FFF-C3E5-41EB-B669-52E327393B49}"/>
    <cellStyle name="Moneda 9 4 4 2" xfId="1508" xr:uid="{E3F9A2A7-E105-4872-80F6-9C0BA69AB5C7}"/>
    <cellStyle name="Moneda 9 4 5" xfId="1026" xr:uid="{8625F3C3-80E3-4132-B8F5-8101B6AF64A0}"/>
    <cellStyle name="Moneda 9 5" xfId="78" xr:uid="{00000000-0005-0000-0000-00000E000000}"/>
    <cellStyle name="Moneda 9 5 2" xfId="229" xr:uid="{00000000-0005-0000-0000-00000E000000}"/>
    <cellStyle name="Moneda 9 5 2 2" xfId="711" xr:uid="{EEBD9FAB-ECEC-488E-A178-2EDEF562730D}"/>
    <cellStyle name="Moneda 9 5 2 2 2" xfId="1675" xr:uid="{2F596DAE-8E42-4E09-A53A-E27B1478113C}"/>
    <cellStyle name="Moneda 9 5 2 3" xfId="1193" xr:uid="{CF13A291-72AB-42E8-8F48-4878775BBA6A}"/>
    <cellStyle name="Moneda 9 5 3" xfId="389" xr:uid="{00000000-0005-0000-0000-00000E000000}"/>
    <cellStyle name="Moneda 9 5 3 2" xfId="871" xr:uid="{D2A5BF33-FA9C-47B2-8934-BE09A98C33C4}"/>
    <cellStyle name="Moneda 9 5 3 2 2" xfId="1835" xr:uid="{5185A171-DB87-475B-9A19-9B3501165159}"/>
    <cellStyle name="Moneda 9 5 3 3" xfId="1353" xr:uid="{0315F4E7-05CE-4015-A4D6-A81179FFE7B9}"/>
    <cellStyle name="Moneda 9 5 4" xfId="563" xr:uid="{BB9E80B0-1729-498C-9DB5-91E1D1634757}"/>
    <cellStyle name="Moneda 9 5 4 2" xfId="1527" xr:uid="{E2BAAE81-E23A-41CC-9067-620421B4F2EA}"/>
    <cellStyle name="Moneda 9 5 5" xfId="1045" xr:uid="{9400F87E-BC1E-48D9-9324-8C12E9D7A0DC}"/>
    <cellStyle name="Moneda 9 6" xfId="105" xr:uid="{00000000-0005-0000-0000-00000E000000}"/>
    <cellStyle name="Moneda 9 6 2" xfId="257" xr:uid="{00000000-0005-0000-0000-00000E000000}"/>
    <cellStyle name="Moneda 9 6 2 2" xfId="739" xr:uid="{C5661443-3FF5-40A1-AE98-14BB24FC3010}"/>
    <cellStyle name="Moneda 9 6 2 2 2" xfId="1703" xr:uid="{68BD8BDE-EFBD-4FB3-A12F-B0A9923F5076}"/>
    <cellStyle name="Moneda 9 6 2 3" xfId="1221" xr:uid="{5E115AC4-F857-48DE-BCAC-2D119D908F97}"/>
    <cellStyle name="Moneda 9 6 3" xfId="417" xr:uid="{00000000-0005-0000-0000-00000E000000}"/>
    <cellStyle name="Moneda 9 6 3 2" xfId="899" xr:uid="{DC6ED1C5-8B17-4C90-AD75-2AD072A2ABA9}"/>
    <cellStyle name="Moneda 9 6 3 2 2" xfId="1863" xr:uid="{1D12CB6F-2950-4601-8C09-FFC2284E6730}"/>
    <cellStyle name="Moneda 9 6 3 3" xfId="1381" xr:uid="{71DD918A-151C-487B-B1A1-D61DACB916BB}"/>
    <cellStyle name="Moneda 9 6 4" xfId="591" xr:uid="{B8624449-A650-455E-808C-467240C3656B}"/>
    <cellStyle name="Moneda 9 6 4 2" xfId="1555" xr:uid="{894AEC25-61B2-4C4D-A857-667D51EF9955}"/>
    <cellStyle name="Moneda 9 6 5" xfId="1073" xr:uid="{50D5D362-69DE-48D0-B4FD-E2EA5E932F5D}"/>
    <cellStyle name="Moneda 9 7" xfId="132" xr:uid="{00000000-0005-0000-0000-00000E000000}"/>
    <cellStyle name="Moneda 9 7 2" xfId="284" xr:uid="{00000000-0005-0000-0000-00000E000000}"/>
    <cellStyle name="Moneda 9 7 2 2" xfId="766" xr:uid="{841887F5-32C7-4B9D-879E-0D176E64AEB1}"/>
    <cellStyle name="Moneda 9 7 2 2 2" xfId="1730" xr:uid="{92A0CB65-9E39-4153-94E7-542EAD4024C7}"/>
    <cellStyle name="Moneda 9 7 2 3" xfId="1248" xr:uid="{E2950FF6-E397-44E9-87DF-F54188D62F9E}"/>
    <cellStyle name="Moneda 9 7 3" xfId="444" xr:uid="{00000000-0005-0000-0000-00000E000000}"/>
    <cellStyle name="Moneda 9 7 3 2" xfId="926" xr:uid="{550F10CB-635B-4D67-BAA4-38FC2D9AAE34}"/>
    <cellStyle name="Moneda 9 7 3 2 2" xfId="1890" xr:uid="{B56D3151-6DF8-45CF-AF99-675F7115B550}"/>
    <cellStyle name="Moneda 9 7 3 3" xfId="1408" xr:uid="{C8E9ACCD-AB0E-4E3C-B600-B9A91667A435}"/>
    <cellStyle name="Moneda 9 7 4" xfId="618" xr:uid="{2C2D3E3F-7E60-4738-A944-A11C26599B32}"/>
    <cellStyle name="Moneda 9 7 4 2" xfId="1582" xr:uid="{477F820C-D6A8-4917-9FF1-7FF83D2E2111}"/>
    <cellStyle name="Moneda 9 7 5" xfId="1100" xr:uid="{CA6B0A99-5563-42F3-91DB-7902DE4CE123}"/>
    <cellStyle name="Moneda 9 8" xfId="167" xr:uid="{00000000-0005-0000-0000-00002B000000}"/>
    <cellStyle name="Moneda 9 8 2" xfId="649" xr:uid="{6961C4CA-FBE3-460F-A530-71CD27BA5361}"/>
    <cellStyle name="Moneda 9 8 2 2" xfId="1613" xr:uid="{97508BE9-752D-4D0F-9052-61FFC82190D6}"/>
    <cellStyle name="Moneda 9 8 3" xfId="1131" xr:uid="{0E8EBDE9-22D6-4AAB-8E0C-0E6BF0EE06C9}"/>
    <cellStyle name="Moneda 9 9" xfId="327" xr:uid="{00000000-0005-0000-0000-00002B000000}"/>
    <cellStyle name="Moneda 9 9 2" xfId="809" xr:uid="{DCE05640-F102-48D0-B219-9D76CBCEA08B}"/>
    <cellStyle name="Moneda 9 9 2 2" xfId="1773" xr:uid="{0F9078B2-E5D5-4C16-A7A9-F9531FB62E2C}"/>
    <cellStyle name="Moneda 9 9 3" xfId="1291" xr:uid="{BBD308DB-42E9-4C13-9E91-E9701BF12129}"/>
    <cellStyle name="Normal" xfId="0" builtinId="0"/>
    <cellStyle name="Normal 2" xfId="2" xr:uid="{00000000-0005-0000-0000-00002F000000}"/>
    <cellStyle name="Normal 3" xfId="151" xr:uid="{00000000-0005-0000-0000-000006000000}"/>
    <cellStyle name="Porcentaje" xfId="5" builtinId="5"/>
  </cellStyles>
  <dxfs count="3">
    <dxf>
      <font>
        <color rgb="FF9C0006"/>
      </font>
      <fill>
        <patternFill>
          <bgColor rgb="FFFFC7CE"/>
        </patternFill>
      </fill>
    </dxf>
    <dxf>
      <font>
        <color rgb="FF9C0006"/>
      </font>
      <fill>
        <patternFill>
          <bgColor rgb="FFFFC7CE"/>
        </patternFill>
      </fill>
    </dxf>
    <dxf>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Estilo de tabla 1" pivot="0" count="0" xr9:uid="{E119E1D8-AC40-4AE4-A5EC-1EA7ACF5C3F1}"/>
    <tableStyle name="Estilo de tabla 2" pivot="0" count="1" xr9:uid="{B85E3E71-832B-486F-9722-F3E1760AF9DD}">
      <tableStyleElement type="wholeTable" dxfId="2"/>
    </tableStyle>
  </tableStyles>
  <colors>
    <mruColors>
      <color rgb="FFFF99FF"/>
      <color rgb="FFFFCCCC"/>
      <color rgb="FFEF5B5B"/>
      <color rgb="FFFFCCF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dresbarrezueta/Library/Containers/com.microsoft.Excel/Data/Documents/C:/Users/jeespitias/OneDrive%20-%20Universidad%20Pedagogica%20Nacional/Documentos/JhonE/Presupuesto/Ppto%202023/PAA%20UPN%202023%20Consolidados%2006Ene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filterMode="1">
    <pageSetUpPr fitToPage="1"/>
  </sheetPr>
  <dimension ref="A1:XFD227"/>
  <sheetViews>
    <sheetView tabSelected="1" topLeftCell="M200" zoomScale="85" zoomScaleNormal="85" zoomScalePageLayoutView="57" workbookViewId="0">
      <selection activeCell="AB201" sqref="AB201:AE201"/>
    </sheetView>
  </sheetViews>
  <sheetFormatPr baseColWidth="10" defaultColWidth="11.42578125" defaultRowHeight="75" customHeight="1" x14ac:dyDescent="0.2"/>
  <cols>
    <col min="1" max="1" width="4.28515625" style="1" hidden="1" customWidth="1"/>
    <col min="2" max="2" width="17.5703125" style="21" hidden="1" customWidth="1"/>
    <col min="3" max="4" width="34" style="1" hidden="1" customWidth="1"/>
    <col min="5" max="5" width="11.42578125" style="1"/>
    <col min="6" max="6" width="17.28515625" style="1" bestFit="1" customWidth="1"/>
    <col min="7" max="7" width="20.5703125" style="1" customWidth="1"/>
    <col min="8" max="8" width="19.5703125" style="1" customWidth="1"/>
    <col min="9" max="9" width="11.42578125" style="1"/>
    <col min="10" max="10" width="13.42578125" style="74" customWidth="1"/>
    <col min="11" max="11" width="14.7109375" style="74" customWidth="1"/>
    <col min="12" max="12" width="13.85546875" style="1" customWidth="1"/>
    <col min="13" max="13" width="8.140625" style="1" customWidth="1"/>
    <col min="14" max="14" width="14.140625" style="1" customWidth="1"/>
    <col min="15" max="15" width="10.140625" style="1" customWidth="1"/>
    <col min="16" max="16" width="10.85546875" style="1" customWidth="1"/>
    <col min="17" max="17" width="12" style="1" customWidth="1"/>
    <col min="18" max="18" width="15.42578125" style="1" customWidth="1"/>
    <col min="19" max="19" width="15" style="1" customWidth="1"/>
    <col min="20" max="20" width="12" style="1" customWidth="1"/>
    <col min="21" max="21" width="15.28515625" style="1" customWidth="1"/>
    <col min="22" max="22" width="15.7109375" style="85" customWidth="1"/>
    <col min="23" max="23" width="12.140625" style="27" customWidth="1"/>
    <col min="24" max="24" width="16.42578125" style="1" customWidth="1"/>
    <col min="25" max="25" width="11.42578125" style="85" customWidth="1"/>
    <col min="26" max="26" width="15.140625" style="85" customWidth="1"/>
    <col min="27" max="27" width="8.5703125" style="85" customWidth="1"/>
    <col min="28" max="28" width="9" style="85" customWidth="1"/>
    <col min="29" max="29" width="15.7109375" style="21" customWidth="1"/>
    <col min="30" max="30" width="14.5703125" style="21" customWidth="1"/>
    <col min="31" max="31" width="49.28515625" style="1" customWidth="1"/>
    <col min="32" max="32" width="9.28515625" style="1" customWidth="1"/>
    <col min="33" max="33" width="13.28515625" style="1" customWidth="1"/>
    <col min="34" max="34" width="15.42578125" style="1" customWidth="1"/>
    <col min="35" max="35" width="14.5703125" style="1" customWidth="1"/>
    <col min="36" max="36" width="19.42578125" style="1" customWidth="1"/>
    <col min="37" max="37" width="15.28515625" style="1" customWidth="1"/>
    <col min="38" max="38" width="18.5703125" style="1" customWidth="1"/>
    <col min="39" max="39" width="16.140625" style="1" customWidth="1"/>
    <col min="40" max="40" width="16.42578125" style="1" customWidth="1"/>
    <col min="41" max="41" width="32.28515625" style="1" customWidth="1"/>
    <col min="42" max="42" width="9.7109375" style="1" customWidth="1"/>
    <col min="43" max="43" width="17.28515625" style="1" customWidth="1"/>
    <col min="44" max="44" width="13.140625" style="1" customWidth="1"/>
    <col min="45" max="45" width="16.85546875" style="1" customWidth="1"/>
    <col min="46" max="46" width="19.7109375" style="1" customWidth="1"/>
    <col min="47" max="47" width="15.28515625" style="1" customWidth="1"/>
    <col min="48" max="48" width="11.42578125" style="1" customWidth="1"/>
    <col min="49" max="49" width="16.28515625" style="1" customWidth="1"/>
    <col min="50" max="50" width="13.140625" style="1" customWidth="1"/>
    <col min="51" max="51" width="11.42578125" style="1" customWidth="1"/>
    <col min="52" max="52" width="11.28515625" style="1" customWidth="1"/>
    <col min="53" max="53" width="13.28515625" style="1" customWidth="1"/>
    <col min="54" max="16384" width="11.42578125" style="1"/>
  </cols>
  <sheetData>
    <row r="1" spans="1:53" s="3" customFormat="1" ht="12" x14ac:dyDescent="0.25">
      <c r="A1" s="66"/>
      <c r="B1" s="67"/>
      <c r="C1" s="66"/>
      <c r="D1" s="66"/>
      <c r="E1" s="66"/>
      <c r="J1" s="5"/>
      <c r="K1" s="5"/>
      <c r="W1" s="18"/>
    </row>
    <row r="2" spans="1:53" s="3" customFormat="1" ht="20.25" x14ac:dyDescent="0.25">
      <c r="B2" s="21"/>
      <c r="J2" s="5"/>
      <c r="K2" s="5"/>
      <c r="N2" s="108" t="s">
        <v>277</v>
      </c>
      <c r="O2" s="108"/>
      <c r="P2" s="108"/>
      <c r="Q2" s="108"/>
      <c r="R2" s="108"/>
      <c r="S2" s="108"/>
      <c r="T2" s="108"/>
      <c r="U2" s="108"/>
      <c r="V2" s="108"/>
      <c r="W2" s="108"/>
      <c r="X2" s="108"/>
      <c r="Y2" s="108"/>
      <c r="Z2" s="108"/>
      <c r="AA2" s="108"/>
      <c r="AB2" s="108"/>
      <c r="AC2" s="108"/>
      <c r="AD2" s="68"/>
      <c r="AE2" s="68"/>
    </row>
    <row r="3" spans="1:53" s="3" customFormat="1" ht="15.75" x14ac:dyDescent="0.25">
      <c r="B3" s="21"/>
      <c r="J3" s="5"/>
      <c r="K3" s="5"/>
      <c r="N3" s="109" t="s">
        <v>365</v>
      </c>
      <c r="O3" s="109"/>
      <c r="P3" s="109"/>
      <c r="Q3" s="109"/>
      <c r="R3" s="109"/>
      <c r="S3" s="109"/>
      <c r="T3" s="109"/>
      <c r="U3" s="109"/>
      <c r="V3" s="109"/>
      <c r="W3" s="109"/>
      <c r="X3" s="109"/>
      <c r="Y3" s="109"/>
      <c r="Z3" s="109"/>
      <c r="AA3" s="109"/>
      <c r="AB3" s="109"/>
      <c r="AC3" s="109"/>
      <c r="AD3" s="68"/>
      <c r="AE3" s="68"/>
    </row>
    <row r="4" spans="1:53" s="3" customFormat="1" ht="18" x14ac:dyDescent="0.25">
      <c r="B4" s="21"/>
      <c r="J4" s="5"/>
      <c r="K4" s="5"/>
      <c r="N4" s="9"/>
      <c r="O4" s="9"/>
      <c r="P4" s="9"/>
      <c r="Q4" s="9"/>
      <c r="R4" s="9"/>
      <c r="S4" s="9"/>
      <c r="T4" s="9"/>
      <c r="U4" s="9"/>
      <c r="V4" s="9"/>
      <c r="W4" s="24"/>
      <c r="X4" s="9"/>
      <c r="Y4" s="9"/>
      <c r="Z4" s="9"/>
      <c r="AA4" s="9"/>
      <c r="AB4" s="9"/>
      <c r="AC4" s="9"/>
      <c r="AD4" s="68"/>
      <c r="AE4" s="68"/>
    </row>
    <row r="5" spans="1:53" s="5" customFormat="1" ht="18" x14ac:dyDescent="0.25">
      <c r="A5" s="3"/>
      <c r="B5" s="21"/>
      <c r="C5" s="3"/>
      <c r="D5" s="3"/>
      <c r="E5" s="3"/>
      <c r="N5" s="9"/>
      <c r="O5" s="9"/>
      <c r="P5" s="9"/>
      <c r="Q5" s="9"/>
      <c r="R5" s="109" t="s">
        <v>535</v>
      </c>
      <c r="S5" s="109"/>
      <c r="T5" s="109"/>
      <c r="U5" s="109"/>
      <c r="V5" s="109"/>
      <c r="W5" s="109"/>
      <c r="X5" s="109"/>
      <c r="Y5" s="109"/>
      <c r="Z5" s="109"/>
      <c r="AA5" s="109"/>
      <c r="AB5" s="109"/>
      <c r="AC5" s="9"/>
      <c r="AD5" s="69"/>
      <c r="AE5" s="68"/>
    </row>
    <row r="6" spans="1:53" s="5" customFormat="1" ht="18" x14ac:dyDescent="0.25">
      <c r="A6" s="3"/>
      <c r="B6" s="21"/>
      <c r="C6" s="3"/>
      <c r="D6" s="3"/>
      <c r="E6" s="3"/>
      <c r="N6" s="9"/>
      <c r="O6" s="9"/>
      <c r="P6" s="9"/>
      <c r="Q6" s="9"/>
      <c r="R6" s="109"/>
      <c r="S6" s="109"/>
      <c r="T6" s="109"/>
      <c r="U6" s="109"/>
      <c r="V6" s="109"/>
      <c r="W6" s="109"/>
      <c r="X6" s="109"/>
      <c r="Y6" s="109"/>
      <c r="Z6" s="109"/>
      <c r="AA6" s="109"/>
      <c r="AB6" s="109"/>
      <c r="AC6" s="9"/>
      <c r="AD6" s="69"/>
      <c r="AE6" s="68"/>
    </row>
    <row r="7" spans="1:53" s="3" customFormat="1" ht="18" x14ac:dyDescent="0.25">
      <c r="B7" s="21"/>
      <c r="N7" s="9"/>
      <c r="O7" s="9"/>
      <c r="P7" s="9"/>
      <c r="Q7" s="9"/>
      <c r="R7" s="65"/>
      <c r="S7" s="65"/>
      <c r="T7" s="65"/>
      <c r="U7" s="65"/>
      <c r="V7" s="65"/>
      <c r="W7" s="110"/>
      <c r="X7" s="111"/>
      <c r="Y7" s="111"/>
      <c r="Z7" s="111"/>
      <c r="AA7" s="65"/>
      <c r="AB7" s="65"/>
      <c r="AC7" s="9"/>
      <c r="AD7" s="68"/>
      <c r="AE7" s="68"/>
    </row>
    <row r="8" spans="1:53" s="5" customFormat="1" ht="12" x14ac:dyDescent="0.25">
      <c r="A8" s="3"/>
      <c r="B8" s="21"/>
      <c r="C8" s="3"/>
      <c r="D8" s="3"/>
      <c r="E8" s="3"/>
      <c r="N8" s="69"/>
      <c r="O8" s="69"/>
      <c r="P8" s="69"/>
      <c r="Q8" s="70"/>
      <c r="R8" s="70"/>
      <c r="S8" s="70"/>
      <c r="T8" s="70"/>
      <c r="U8" s="70"/>
      <c r="V8" s="70"/>
      <c r="W8" s="25"/>
      <c r="X8" s="69"/>
      <c r="Y8" s="70"/>
      <c r="Z8" s="70"/>
      <c r="AA8" s="70"/>
      <c r="AB8" s="70"/>
      <c r="AC8" s="70"/>
      <c r="AD8" s="69"/>
      <c r="AE8" s="68"/>
    </row>
    <row r="9" spans="1:53" s="5" customFormat="1" ht="12" x14ac:dyDescent="0.25">
      <c r="A9" s="3"/>
      <c r="B9" s="21"/>
      <c r="C9" s="3"/>
      <c r="D9" s="3"/>
      <c r="E9" s="3"/>
      <c r="F9" s="112"/>
      <c r="G9" s="71"/>
      <c r="I9" s="112"/>
      <c r="J9" s="71"/>
      <c r="L9" s="71"/>
      <c r="N9" s="69"/>
      <c r="O9" s="72"/>
      <c r="P9" s="69"/>
      <c r="Q9" s="70"/>
      <c r="R9" s="70"/>
      <c r="S9" s="70"/>
      <c r="T9" s="70"/>
      <c r="U9" s="70"/>
      <c r="V9" s="70"/>
      <c r="W9" s="25"/>
      <c r="X9" s="69"/>
      <c r="Y9" s="70"/>
      <c r="Z9" s="70"/>
      <c r="AA9" s="70"/>
      <c r="AB9" s="70"/>
      <c r="AC9" s="70"/>
      <c r="AD9" s="69"/>
      <c r="AE9" s="68"/>
    </row>
    <row r="10" spans="1:53" s="5" customFormat="1" ht="12" x14ac:dyDescent="0.25">
      <c r="A10" s="3"/>
      <c r="B10" s="21"/>
      <c r="C10" s="3"/>
      <c r="D10" s="3"/>
      <c r="E10" s="3"/>
      <c r="F10" s="112"/>
      <c r="G10" s="71"/>
      <c r="I10" s="112"/>
      <c r="J10" s="71"/>
      <c r="N10" s="69"/>
      <c r="O10" s="71"/>
      <c r="P10" s="69"/>
      <c r="Q10" s="70"/>
      <c r="R10" s="70"/>
      <c r="S10" s="73"/>
      <c r="T10" s="70"/>
      <c r="U10" s="70"/>
      <c r="V10" s="70"/>
      <c r="W10" s="25"/>
      <c r="X10" s="73"/>
      <c r="Y10" s="70"/>
      <c r="Z10" s="70"/>
      <c r="AA10" s="70"/>
      <c r="AB10" s="70"/>
      <c r="AC10" s="70"/>
      <c r="AD10" s="69"/>
      <c r="AE10" s="68"/>
    </row>
    <row r="11" spans="1:53" s="74" customFormat="1" ht="12" x14ac:dyDescent="0.2">
      <c r="A11" s="3"/>
      <c r="B11" s="21"/>
      <c r="C11" s="3"/>
      <c r="D11" s="3"/>
      <c r="E11" s="3"/>
      <c r="F11" s="112"/>
      <c r="G11" s="4"/>
      <c r="H11" s="5"/>
      <c r="I11" s="112"/>
      <c r="J11" s="4"/>
      <c r="K11" s="5"/>
      <c r="L11" s="5"/>
      <c r="M11" s="5"/>
      <c r="N11" s="5"/>
      <c r="O11" s="5"/>
      <c r="P11" s="5"/>
      <c r="W11" s="26"/>
      <c r="X11" s="7"/>
      <c r="Y11" s="8"/>
      <c r="Z11" s="8"/>
      <c r="AA11" s="8"/>
      <c r="AB11" s="8"/>
      <c r="AD11" s="75"/>
      <c r="AE11" s="76"/>
      <c r="AF11" s="77"/>
      <c r="AG11" s="77"/>
      <c r="AH11" s="77"/>
      <c r="AI11" s="77"/>
      <c r="AJ11" s="77"/>
      <c r="AK11" s="77"/>
      <c r="AL11" s="77"/>
      <c r="AM11" s="77"/>
      <c r="AN11" s="77"/>
      <c r="AO11" s="77"/>
      <c r="AP11" s="77"/>
      <c r="AQ11" s="77"/>
      <c r="AR11" s="77"/>
      <c r="AS11" s="77"/>
      <c r="AT11" s="77"/>
      <c r="AU11" s="77"/>
    </row>
    <row r="12" spans="1:53" s="74" customFormat="1" ht="12" x14ac:dyDescent="0.2">
      <c r="A12" s="3"/>
      <c r="B12" s="21"/>
      <c r="C12" s="3"/>
      <c r="D12" s="3"/>
      <c r="E12" s="3"/>
      <c r="F12" s="78"/>
      <c r="G12" s="4"/>
      <c r="H12" s="5"/>
      <c r="I12" s="78"/>
      <c r="J12" s="4"/>
      <c r="K12" s="5"/>
      <c r="L12" s="5"/>
      <c r="M12" s="5"/>
      <c r="N12" s="5"/>
      <c r="O12" s="5"/>
      <c r="P12" s="5"/>
      <c r="Q12" s="75"/>
      <c r="R12" s="75"/>
      <c r="S12" s="75"/>
      <c r="T12" s="75"/>
      <c r="U12" s="75"/>
      <c r="V12" s="75"/>
      <c r="W12" s="26"/>
      <c r="X12" s="7"/>
      <c r="Y12" s="8"/>
      <c r="Z12" s="8"/>
      <c r="AA12" s="8"/>
      <c r="AB12" s="8"/>
      <c r="AC12" s="77"/>
      <c r="AD12" s="75"/>
      <c r="AE12" s="76"/>
      <c r="AF12" s="77"/>
      <c r="AG12" s="77"/>
      <c r="AH12" s="77"/>
      <c r="AI12" s="77"/>
      <c r="AJ12" s="77"/>
      <c r="AK12" s="77"/>
      <c r="AL12" s="77"/>
      <c r="AM12" s="77"/>
      <c r="AN12" s="77"/>
      <c r="AO12" s="77"/>
      <c r="AP12" s="77"/>
      <c r="AQ12" s="77"/>
      <c r="AR12" s="77"/>
      <c r="AS12" s="77"/>
      <c r="AT12" s="77"/>
      <c r="AU12" s="77"/>
      <c r="AV12" s="78"/>
      <c r="AW12" s="78"/>
      <c r="AX12" s="78"/>
      <c r="AY12" s="78"/>
      <c r="AZ12" s="78"/>
      <c r="BA12" s="78"/>
    </row>
    <row r="13" spans="1:53" s="74" customFormat="1" ht="12" x14ac:dyDescent="0.2">
      <c r="A13" s="3"/>
      <c r="B13" s="21"/>
      <c r="C13" s="3"/>
      <c r="D13" s="3"/>
      <c r="E13" s="3"/>
      <c r="F13" s="78"/>
      <c r="G13" s="4"/>
      <c r="H13" s="5"/>
      <c r="I13" s="78"/>
      <c r="J13" s="4"/>
      <c r="K13" s="5"/>
      <c r="L13" s="5"/>
      <c r="M13" s="5"/>
      <c r="N13" s="5"/>
      <c r="O13" s="5"/>
      <c r="P13" s="5"/>
      <c r="Q13" s="75"/>
      <c r="R13" s="75"/>
      <c r="S13" s="7"/>
      <c r="T13" s="75"/>
      <c r="U13" s="75"/>
      <c r="V13" s="75"/>
      <c r="W13" s="26"/>
      <c r="X13" s="7"/>
      <c r="Y13" s="7"/>
      <c r="Z13" s="7"/>
      <c r="AA13" s="7"/>
      <c r="AB13" s="7"/>
      <c r="AC13" s="7"/>
      <c r="AD13" s="7"/>
      <c r="AE13" s="79"/>
      <c r="AF13" s="7"/>
      <c r="AG13" s="7"/>
      <c r="AH13" s="7"/>
      <c r="AI13" s="7"/>
      <c r="AJ13" s="7"/>
      <c r="AK13" s="7"/>
      <c r="AL13" s="7"/>
      <c r="AM13" s="77"/>
      <c r="AN13" s="77"/>
      <c r="AO13" s="77"/>
      <c r="AP13" s="77"/>
      <c r="AQ13" s="77"/>
      <c r="AR13" s="77"/>
      <c r="AS13" s="77"/>
      <c r="AT13" s="77"/>
      <c r="AU13" s="77"/>
      <c r="AV13" s="78"/>
      <c r="AW13" s="78"/>
      <c r="AX13" s="78"/>
    </row>
    <row r="14" spans="1:53" ht="75" customHeight="1" x14ac:dyDescent="0.2">
      <c r="A14" s="95"/>
      <c r="B14" s="96"/>
      <c r="C14" s="95"/>
      <c r="D14" s="95"/>
      <c r="E14" s="95"/>
      <c r="F14" s="97"/>
      <c r="G14" s="98"/>
      <c r="H14" s="95"/>
      <c r="I14" s="97"/>
      <c r="J14" s="99"/>
      <c r="K14" s="100"/>
      <c r="L14" s="95"/>
      <c r="M14" s="95"/>
      <c r="N14" s="101"/>
      <c r="O14" s="95"/>
      <c r="P14" s="95"/>
      <c r="Q14" s="113" t="s">
        <v>25</v>
      </c>
      <c r="R14" s="114"/>
      <c r="S14" s="115"/>
      <c r="T14" s="113" t="s">
        <v>26</v>
      </c>
      <c r="U14" s="114"/>
      <c r="V14" s="114"/>
      <c r="W14" s="102"/>
      <c r="X14" s="103"/>
      <c r="Y14" s="20"/>
      <c r="Z14" s="20"/>
      <c r="AA14" s="8"/>
      <c r="AB14" s="8"/>
      <c r="AC14" s="22" t="s">
        <v>27</v>
      </c>
      <c r="AD14" s="23"/>
      <c r="AE14" s="23"/>
      <c r="AF14" s="23"/>
      <c r="AG14" s="23"/>
      <c r="AH14" s="23"/>
      <c r="AI14" s="23"/>
      <c r="AJ14" s="23"/>
      <c r="AK14" s="23"/>
      <c r="AL14" s="23"/>
      <c r="AM14" s="23"/>
      <c r="AN14" s="23"/>
      <c r="AO14" s="23"/>
      <c r="AP14" s="23"/>
      <c r="AQ14" s="23"/>
      <c r="AR14" s="23"/>
      <c r="AS14" s="23"/>
      <c r="AT14" s="23"/>
      <c r="AU14" s="80"/>
      <c r="AV14" s="117" t="s">
        <v>28</v>
      </c>
      <c r="AW14" s="117"/>
      <c r="AX14" s="117"/>
      <c r="AY14" s="116" t="s">
        <v>24</v>
      </c>
      <c r="AZ14" s="116"/>
      <c r="BA14" s="116"/>
    </row>
    <row r="15" spans="1:53" s="6" customFormat="1" ht="75" customHeight="1" x14ac:dyDescent="0.2">
      <c r="A15" s="104" t="s">
        <v>29</v>
      </c>
      <c r="B15" s="104" t="s">
        <v>332</v>
      </c>
      <c r="C15" s="104"/>
      <c r="D15" s="105"/>
      <c r="E15" s="106" t="s">
        <v>30</v>
      </c>
      <c r="F15" s="106" t="s">
        <v>31</v>
      </c>
      <c r="G15" s="106" t="s">
        <v>0</v>
      </c>
      <c r="H15" s="106" t="s">
        <v>1</v>
      </c>
      <c r="I15" s="106" t="s">
        <v>32</v>
      </c>
      <c r="J15" s="106" t="s">
        <v>33</v>
      </c>
      <c r="K15" s="106" t="s">
        <v>87</v>
      </c>
      <c r="L15" s="106" t="s">
        <v>34</v>
      </c>
      <c r="M15" s="106" t="s">
        <v>35</v>
      </c>
      <c r="N15" s="106" t="s">
        <v>368</v>
      </c>
      <c r="O15" s="106" t="s">
        <v>36</v>
      </c>
      <c r="P15" s="106" t="s">
        <v>37</v>
      </c>
      <c r="Q15" s="106" t="s">
        <v>333</v>
      </c>
      <c r="R15" s="106" t="s">
        <v>334</v>
      </c>
      <c r="S15" s="106" t="s">
        <v>38</v>
      </c>
      <c r="T15" s="106" t="s">
        <v>39</v>
      </c>
      <c r="U15" s="106" t="s">
        <v>40</v>
      </c>
      <c r="V15" s="106" t="s">
        <v>41</v>
      </c>
      <c r="W15" s="107" t="s">
        <v>42</v>
      </c>
      <c r="X15" s="106" t="s">
        <v>43</v>
      </c>
      <c r="Y15" s="44" t="s">
        <v>44</v>
      </c>
      <c r="Z15" s="106" t="s">
        <v>45</v>
      </c>
      <c r="AA15" s="81" t="s">
        <v>46</v>
      </c>
      <c r="AB15" s="81" t="s">
        <v>47</v>
      </c>
      <c r="AC15" s="82" t="s">
        <v>48</v>
      </c>
      <c r="AD15" s="82" t="s">
        <v>49</v>
      </c>
      <c r="AE15" s="82" t="s">
        <v>331</v>
      </c>
      <c r="AF15" s="82" t="s">
        <v>50</v>
      </c>
      <c r="AG15" s="82" t="s">
        <v>51</v>
      </c>
      <c r="AH15" s="82" t="s">
        <v>52</v>
      </c>
      <c r="AI15" s="82" t="s">
        <v>53</v>
      </c>
      <c r="AJ15" s="82" t="s">
        <v>54</v>
      </c>
      <c r="AK15" s="82" t="s">
        <v>55</v>
      </c>
      <c r="AL15" s="82" t="s">
        <v>56</v>
      </c>
      <c r="AM15" s="82" t="s">
        <v>57</v>
      </c>
      <c r="AN15" s="82" t="s">
        <v>58</v>
      </c>
      <c r="AO15" s="82" t="s">
        <v>59</v>
      </c>
      <c r="AP15" s="82" t="s">
        <v>60</v>
      </c>
      <c r="AQ15" s="82" t="s">
        <v>61</v>
      </c>
      <c r="AR15" s="82" t="s">
        <v>62</v>
      </c>
      <c r="AS15" s="82" t="s">
        <v>63</v>
      </c>
      <c r="AT15" s="82" t="s">
        <v>64</v>
      </c>
      <c r="AU15" s="82" t="s">
        <v>65</v>
      </c>
      <c r="AV15" s="82" t="s">
        <v>66</v>
      </c>
      <c r="AW15" s="82" t="s">
        <v>67</v>
      </c>
      <c r="AX15" s="82" t="s">
        <v>68</v>
      </c>
      <c r="AY15" s="82" t="s">
        <v>433</v>
      </c>
      <c r="AZ15" s="82" t="s">
        <v>69</v>
      </c>
      <c r="BA15" s="83" t="s">
        <v>70</v>
      </c>
    </row>
    <row r="16" spans="1:53" ht="77.25" hidden="1" customHeight="1" x14ac:dyDescent="0.2">
      <c r="A16" s="1" t="s">
        <v>157</v>
      </c>
      <c r="B16" s="1"/>
      <c r="E16" s="39" t="s">
        <v>330</v>
      </c>
      <c r="F16" s="10" t="s">
        <v>71</v>
      </c>
      <c r="G16" s="10" t="s">
        <v>3</v>
      </c>
      <c r="H16" s="10" t="s">
        <v>3</v>
      </c>
      <c r="I16" s="10" t="s">
        <v>374</v>
      </c>
      <c r="J16" s="11" t="s">
        <v>72</v>
      </c>
      <c r="K16" s="11" t="s">
        <v>73</v>
      </c>
      <c r="L16" s="41" t="s">
        <v>74</v>
      </c>
      <c r="M16" s="41"/>
      <c r="N16" s="42">
        <v>5135812.5</v>
      </c>
      <c r="O16" s="10">
        <v>1</v>
      </c>
      <c r="P16" s="10" t="s">
        <v>75</v>
      </c>
      <c r="Q16" s="29">
        <v>46023</v>
      </c>
      <c r="R16" s="29">
        <v>46387</v>
      </c>
      <c r="S16" s="12">
        <v>230000000</v>
      </c>
      <c r="T16" s="30"/>
      <c r="U16" s="30"/>
      <c r="V16" s="12">
        <f t="shared" ref="V16:V63" si="0">IF($P16="MENSUAL",ROUND((((U16-T16))/30),0)*$N16,((U16-T16)/30)*$N16)</f>
        <v>0</v>
      </c>
      <c r="W16" s="45">
        <f>ROUND(((YEAR(R16)-YEAR(Q16))*12 + (MONTH(R16)-MONTH(Q16))) + (DAY(R16)-1)/DAY(EOMONTH(R16,0)) - (DAY(Q16)-1)/DAY(EOMONTH(Q16,0)),1)</f>
        <v>12</v>
      </c>
      <c r="X16" s="13">
        <f t="shared" ref="X16:X27" si="1">+S16+V16</f>
        <v>230000000</v>
      </c>
      <c r="Y16" s="13" t="s">
        <v>434</v>
      </c>
      <c r="Z16" s="2" t="s">
        <v>76</v>
      </c>
      <c r="AA16" s="31" t="s">
        <v>77</v>
      </c>
      <c r="AB16" s="31" t="s">
        <v>77</v>
      </c>
      <c r="AC16" s="15" t="str">
        <f t="shared" ref="AC16:AC47" si="2">"CON-"&amp;E16</f>
        <v>CON-001</v>
      </c>
      <c r="AD16" s="14">
        <v>80161500</v>
      </c>
      <c r="AE16" s="43" t="s">
        <v>375</v>
      </c>
      <c r="AF16" s="32" t="s">
        <v>119</v>
      </c>
      <c r="AG16" s="32" t="s">
        <v>119</v>
      </c>
      <c r="AH16" s="33">
        <f t="shared" ref="AH16:AH27" si="3">+W16</f>
        <v>12</v>
      </c>
      <c r="AI16" s="34" t="s">
        <v>78</v>
      </c>
      <c r="AJ16" s="19" t="s">
        <v>79</v>
      </c>
      <c r="AK16" s="35">
        <f t="shared" ref="AK16:AK47" si="4">+X16</f>
        <v>230000000</v>
      </c>
      <c r="AL16" s="35">
        <f>+AK16</f>
        <v>230000000</v>
      </c>
      <c r="AM16" s="34" t="s">
        <v>77</v>
      </c>
      <c r="AN16" s="34" t="s">
        <v>80</v>
      </c>
      <c r="AO16" s="36" t="s">
        <v>465</v>
      </c>
      <c r="AP16" s="37" t="s">
        <v>81</v>
      </c>
      <c r="AQ16" s="16" t="str">
        <f t="shared" ref="AQ16:AQ43" si="5">H16</f>
        <v>RECTORÍA</v>
      </c>
      <c r="AR16" s="14" t="s">
        <v>82</v>
      </c>
      <c r="AS16" s="38" t="s">
        <v>83</v>
      </c>
      <c r="AT16" s="34" t="s">
        <v>77</v>
      </c>
      <c r="AU16" s="34" t="s">
        <v>77</v>
      </c>
      <c r="AV16" s="17" t="s">
        <v>84</v>
      </c>
      <c r="AW16" s="17" t="s">
        <v>85</v>
      </c>
      <c r="AX16" s="17" t="s">
        <v>86</v>
      </c>
      <c r="AY16" s="17" t="s">
        <v>84</v>
      </c>
      <c r="AZ16" s="17"/>
      <c r="BA16" s="40"/>
    </row>
    <row r="17" spans="1:53" ht="128.25" hidden="1" x14ac:dyDescent="0.2">
      <c r="A17" s="1" t="s">
        <v>94</v>
      </c>
      <c r="B17" s="1" t="s">
        <v>336</v>
      </c>
      <c r="E17" s="39" t="s">
        <v>320</v>
      </c>
      <c r="F17" s="10" t="s">
        <v>71</v>
      </c>
      <c r="G17" s="10" t="s">
        <v>3</v>
      </c>
      <c r="H17" s="10" t="s">
        <v>8</v>
      </c>
      <c r="I17" s="10"/>
      <c r="J17" s="11" t="s">
        <v>87</v>
      </c>
      <c r="K17" s="11" t="s">
        <v>88</v>
      </c>
      <c r="L17" s="41" t="s">
        <v>96</v>
      </c>
      <c r="M17" s="41">
        <v>4</v>
      </c>
      <c r="N17" s="42">
        <v>6224400</v>
      </c>
      <c r="O17" s="10">
        <v>1</v>
      </c>
      <c r="P17" s="10" t="s">
        <v>90</v>
      </c>
      <c r="Q17" s="29">
        <v>46035</v>
      </c>
      <c r="R17" s="29">
        <v>46367</v>
      </c>
      <c r="S17" s="12">
        <f>N17*W17</f>
        <v>68468400</v>
      </c>
      <c r="T17" s="30"/>
      <c r="U17" s="30"/>
      <c r="V17" s="12">
        <f t="shared" si="0"/>
        <v>0</v>
      </c>
      <c r="W17" s="45">
        <f>ROUND(((YEAR(R17)-YEAR(Q17))*12 + (MONTH(R17)-MONTH(Q17))) + (DAY(R17)-1)/DAY(EOMONTH(R17,0)) - (DAY(Q17)-1)/DAY(EOMONTH(Q17,0)),1)+0.1</f>
        <v>11</v>
      </c>
      <c r="X17" s="13">
        <f t="shared" si="1"/>
        <v>68468400</v>
      </c>
      <c r="Y17" s="13" t="s">
        <v>434</v>
      </c>
      <c r="Z17" s="2" t="s">
        <v>76</v>
      </c>
      <c r="AA17" s="31" t="s">
        <v>91</v>
      </c>
      <c r="AB17" s="31" t="s">
        <v>77</v>
      </c>
      <c r="AC17" s="15" t="str">
        <f t="shared" si="2"/>
        <v>CON-002</v>
      </c>
      <c r="AD17" s="14">
        <v>80111600</v>
      </c>
      <c r="AE17" s="43" t="s">
        <v>254</v>
      </c>
      <c r="AF17" s="32" t="s">
        <v>119</v>
      </c>
      <c r="AG17" s="32" t="s">
        <v>119</v>
      </c>
      <c r="AH17" s="33">
        <f t="shared" si="3"/>
        <v>11</v>
      </c>
      <c r="AI17" s="34" t="s">
        <v>78</v>
      </c>
      <c r="AJ17" s="19" t="s">
        <v>79</v>
      </c>
      <c r="AK17" s="35">
        <f t="shared" si="4"/>
        <v>68468400</v>
      </c>
      <c r="AL17" s="35">
        <f>+AK17</f>
        <v>68468400</v>
      </c>
      <c r="AM17" s="34" t="s">
        <v>77</v>
      </c>
      <c r="AN17" s="34" t="s">
        <v>80</v>
      </c>
      <c r="AO17" s="36" t="s">
        <v>465</v>
      </c>
      <c r="AP17" s="37" t="s">
        <v>81</v>
      </c>
      <c r="AQ17" s="16" t="str">
        <f t="shared" si="5"/>
        <v xml:space="preserve">OFICINA JURÍDICA </v>
      </c>
      <c r="AR17" s="14" t="s">
        <v>82</v>
      </c>
      <c r="AS17" s="38" t="s">
        <v>83</v>
      </c>
      <c r="AT17" s="34" t="s">
        <v>77</v>
      </c>
      <c r="AU17" s="34" t="s">
        <v>77</v>
      </c>
      <c r="AV17" s="17" t="s">
        <v>84</v>
      </c>
      <c r="AW17" s="17" t="s">
        <v>85</v>
      </c>
      <c r="AX17" s="17" t="s">
        <v>86</v>
      </c>
      <c r="AY17" s="17" t="s">
        <v>84</v>
      </c>
      <c r="AZ17" s="17"/>
      <c r="BA17" s="40"/>
    </row>
    <row r="18" spans="1:53" ht="85.5" hidden="1" x14ac:dyDescent="0.2">
      <c r="A18" s="1" t="s">
        <v>175</v>
      </c>
      <c r="B18" s="1" t="s">
        <v>336</v>
      </c>
      <c r="E18" s="39" t="s">
        <v>92</v>
      </c>
      <c r="F18" s="10" t="s">
        <v>71</v>
      </c>
      <c r="G18" s="10" t="s">
        <v>3</v>
      </c>
      <c r="H18" s="10" t="s">
        <v>8</v>
      </c>
      <c r="I18" s="10"/>
      <c r="J18" s="11" t="s">
        <v>87</v>
      </c>
      <c r="K18" s="11" t="s">
        <v>88</v>
      </c>
      <c r="L18" s="41" t="s">
        <v>89</v>
      </c>
      <c r="M18" s="41">
        <v>6</v>
      </c>
      <c r="N18" s="42">
        <v>4851000</v>
      </c>
      <c r="O18" s="10">
        <v>1</v>
      </c>
      <c r="P18" s="10" t="s">
        <v>90</v>
      </c>
      <c r="Q18" s="29">
        <v>46041</v>
      </c>
      <c r="R18" s="29">
        <v>46374</v>
      </c>
      <c r="S18" s="12">
        <f t="shared" ref="S18:S27" si="6">N18*W18</f>
        <v>53361000</v>
      </c>
      <c r="T18" s="30"/>
      <c r="U18" s="30"/>
      <c r="V18" s="12">
        <f t="shared" si="0"/>
        <v>0</v>
      </c>
      <c r="W18" s="45">
        <f t="shared" ref="W18" si="7">ROUND(((YEAR(R18)-YEAR(Q18))*12 + (MONTH(R18)-MONTH(Q18))) + (DAY(R18)-1)/DAY(EOMONTH(R18,0)) - (DAY(Q18)-1)/DAY(EOMONTH(Q18,0)),1)</f>
        <v>11</v>
      </c>
      <c r="X18" s="13">
        <f t="shared" si="1"/>
        <v>53361000</v>
      </c>
      <c r="Y18" s="13" t="s">
        <v>434</v>
      </c>
      <c r="Z18" s="2" t="s">
        <v>76</v>
      </c>
      <c r="AA18" s="31" t="s">
        <v>91</v>
      </c>
      <c r="AB18" s="31" t="s">
        <v>77</v>
      </c>
      <c r="AC18" s="15" t="str">
        <f t="shared" si="2"/>
        <v>CON-003</v>
      </c>
      <c r="AD18" s="14">
        <v>80111600</v>
      </c>
      <c r="AE18" s="43" t="s">
        <v>255</v>
      </c>
      <c r="AF18" s="32" t="s">
        <v>119</v>
      </c>
      <c r="AG18" s="32" t="s">
        <v>119</v>
      </c>
      <c r="AH18" s="33">
        <f t="shared" si="3"/>
        <v>11</v>
      </c>
      <c r="AI18" s="34" t="s">
        <v>78</v>
      </c>
      <c r="AJ18" s="19" t="s">
        <v>79</v>
      </c>
      <c r="AK18" s="35">
        <f t="shared" si="4"/>
        <v>53361000</v>
      </c>
      <c r="AL18" s="35">
        <f t="shared" ref="AL18:AL27" si="8">+AK18</f>
        <v>53361000</v>
      </c>
      <c r="AM18" s="34" t="s">
        <v>77</v>
      </c>
      <c r="AN18" s="34" t="s">
        <v>80</v>
      </c>
      <c r="AO18" s="36" t="s">
        <v>465</v>
      </c>
      <c r="AP18" s="37" t="s">
        <v>81</v>
      </c>
      <c r="AQ18" s="16" t="str">
        <f t="shared" si="5"/>
        <v xml:space="preserve">OFICINA JURÍDICA </v>
      </c>
      <c r="AR18" s="14" t="s">
        <v>82</v>
      </c>
      <c r="AS18" s="38" t="s">
        <v>83</v>
      </c>
      <c r="AT18" s="34" t="s">
        <v>77</v>
      </c>
      <c r="AU18" s="34" t="s">
        <v>77</v>
      </c>
      <c r="AV18" s="17" t="s">
        <v>84</v>
      </c>
      <c r="AW18" s="17" t="s">
        <v>85</v>
      </c>
      <c r="AX18" s="17" t="s">
        <v>86</v>
      </c>
      <c r="AY18" s="17" t="s">
        <v>84</v>
      </c>
      <c r="AZ18" s="17"/>
      <c r="BA18" s="40"/>
    </row>
    <row r="19" spans="1:53" ht="114" hidden="1" x14ac:dyDescent="0.2">
      <c r="A19" s="1" t="s">
        <v>94</v>
      </c>
      <c r="B19" s="1" t="s">
        <v>336</v>
      </c>
      <c r="E19" s="39" t="s">
        <v>95</v>
      </c>
      <c r="F19" s="10" t="s">
        <v>71</v>
      </c>
      <c r="G19" s="10" t="s">
        <v>3</v>
      </c>
      <c r="H19" s="10" t="s">
        <v>8</v>
      </c>
      <c r="I19" s="10"/>
      <c r="J19" s="11" t="s">
        <v>87</v>
      </c>
      <c r="K19" s="11" t="s">
        <v>88</v>
      </c>
      <c r="L19" s="41" t="s">
        <v>99</v>
      </c>
      <c r="M19" s="41"/>
      <c r="N19" s="42">
        <v>10497760</v>
      </c>
      <c r="O19" s="10">
        <v>1</v>
      </c>
      <c r="P19" s="10" t="s">
        <v>90</v>
      </c>
      <c r="Q19" s="29">
        <v>46035</v>
      </c>
      <c r="R19" s="29">
        <v>46375</v>
      </c>
      <c r="S19" s="12">
        <f t="shared" si="6"/>
        <v>118624687.99999999</v>
      </c>
      <c r="T19" s="30"/>
      <c r="U19" s="30"/>
      <c r="V19" s="12">
        <f t="shared" si="0"/>
        <v>0</v>
      </c>
      <c r="W19" s="45">
        <f t="shared" ref="W19:W63" si="9">ROUND(((YEAR(R19)-YEAR(Q19))*12 + (MONTH(R19)-MONTH(Q19))) + (DAY(R19)-1)/DAY(EOMONTH(R19,0)) - (DAY(Q19)-1)/DAY(EOMONTH(Q19,0)),1)+0.1</f>
        <v>11.299999999999999</v>
      </c>
      <c r="X19" s="13">
        <f t="shared" si="1"/>
        <v>118624687.99999999</v>
      </c>
      <c r="Y19" s="13" t="s">
        <v>434</v>
      </c>
      <c r="Z19" s="2" t="s">
        <v>76</v>
      </c>
      <c r="AA19" s="31" t="s">
        <v>91</v>
      </c>
      <c r="AB19" s="31" t="s">
        <v>77</v>
      </c>
      <c r="AC19" s="15" t="str">
        <f t="shared" si="2"/>
        <v>CON-004</v>
      </c>
      <c r="AD19" s="14">
        <v>80111600</v>
      </c>
      <c r="AE19" s="43" t="s">
        <v>256</v>
      </c>
      <c r="AF19" s="32" t="s">
        <v>119</v>
      </c>
      <c r="AG19" s="32" t="s">
        <v>119</v>
      </c>
      <c r="AH19" s="33">
        <f t="shared" si="3"/>
        <v>11.299999999999999</v>
      </c>
      <c r="AI19" s="34" t="s">
        <v>78</v>
      </c>
      <c r="AJ19" s="19" t="s">
        <v>79</v>
      </c>
      <c r="AK19" s="35">
        <f t="shared" si="4"/>
        <v>118624687.99999999</v>
      </c>
      <c r="AL19" s="35">
        <f t="shared" si="8"/>
        <v>118624687.99999999</v>
      </c>
      <c r="AM19" s="34" t="s">
        <v>77</v>
      </c>
      <c r="AN19" s="34" t="s">
        <v>80</v>
      </c>
      <c r="AO19" s="36" t="s">
        <v>465</v>
      </c>
      <c r="AP19" s="37" t="s">
        <v>81</v>
      </c>
      <c r="AQ19" s="16" t="str">
        <f t="shared" si="5"/>
        <v xml:space="preserve">OFICINA JURÍDICA </v>
      </c>
      <c r="AR19" s="14" t="s">
        <v>82</v>
      </c>
      <c r="AS19" s="38" t="s">
        <v>83</v>
      </c>
      <c r="AT19" s="34" t="s">
        <v>77</v>
      </c>
      <c r="AU19" s="34" t="s">
        <v>77</v>
      </c>
      <c r="AV19" s="17" t="s">
        <v>84</v>
      </c>
      <c r="AW19" s="17" t="s">
        <v>85</v>
      </c>
      <c r="AX19" s="17" t="s">
        <v>86</v>
      </c>
      <c r="AY19" s="17" t="s">
        <v>84</v>
      </c>
      <c r="AZ19" s="17"/>
      <c r="BA19" s="40"/>
    </row>
    <row r="20" spans="1:53" ht="114" x14ac:dyDescent="0.2">
      <c r="A20" s="1" t="s">
        <v>94</v>
      </c>
      <c r="B20" s="1" t="s">
        <v>336</v>
      </c>
      <c r="E20" s="39" t="s">
        <v>97</v>
      </c>
      <c r="F20" s="10" t="s">
        <v>71</v>
      </c>
      <c r="G20" s="10" t="s">
        <v>3</v>
      </c>
      <c r="H20" s="10" t="s">
        <v>6</v>
      </c>
      <c r="I20" s="10"/>
      <c r="J20" s="11" t="s">
        <v>87</v>
      </c>
      <c r="K20" s="11" t="s">
        <v>88</v>
      </c>
      <c r="L20" s="41" t="s">
        <v>96</v>
      </c>
      <c r="M20" s="41">
        <v>4</v>
      </c>
      <c r="N20" s="42">
        <v>6224400</v>
      </c>
      <c r="O20" s="10">
        <v>1</v>
      </c>
      <c r="P20" s="10" t="s">
        <v>90</v>
      </c>
      <c r="Q20" s="29">
        <v>46055</v>
      </c>
      <c r="R20" s="29">
        <v>46374</v>
      </c>
      <c r="S20" s="12">
        <f t="shared" si="6"/>
        <v>65978640</v>
      </c>
      <c r="T20" s="30"/>
      <c r="U20" s="30"/>
      <c r="V20" s="12">
        <f t="shared" si="0"/>
        <v>0</v>
      </c>
      <c r="W20" s="45">
        <f t="shared" si="9"/>
        <v>10.6</v>
      </c>
      <c r="X20" s="13">
        <f t="shared" si="1"/>
        <v>65978640</v>
      </c>
      <c r="Y20" s="13" t="s">
        <v>434</v>
      </c>
      <c r="Z20" s="2" t="s">
        <v>76</v>
      </c>
      <c r="AA20" s="31" t="s">
        <v>91</v>
      </c>
      <c r="AB20" s="31" t="s">
        <v>77</v>
      </c>
      <c r="AC20" s="15" t="str">
        <f t="shared" si="2"/>
        <v>CON-005</v>
      </c>
      <c r="AD20" s="14">
        <v>80111600</v>
      </c>
      <c r="AE20" s="43" t="s">
        <v>439</v>
      </c>
      <c r="AF20" s="32" t="s">
        <v>119</v>
      </c>
      <c r="AG20" s="32" t="s">
        <v>119</v>
      </c>
      <c r="AH20" s="33">
        <f t="shared" si="3"/>
        <v>10.6</v>
      </c>
      <c r="AI20" s="34" t="s">
        <v>78</v>
      </c>
      <c r="AJ20" s="19" t="s">
        <v>79</v>
      </c>
      <c r="AK20" s="35">
        <f t="shared" si="4"/>
        <v>65978640</v>
      </c>
      <c r="AL20" s="35">
        <f t="shared" si="8"/>
        <v>65978640</v>
      </c>
      <c r="AM20" s="34" t="s">
        <v>77</v>
      </c>
      <c r="AN20" s="34" t="s">
        <v>80</v>
      </c>
      <c r="AO20" s="36" t="s">
        <v>465</v>
      </c>
      <c r="AP20" s="37" t="s">
        <v>81</v>
      </c>
      <c r="AQ20" s="16" t="str">
        <f t="shared" si="5"/>
        <v>OFICINA DE CONTROL INTERNO</v>
      </c>
      <c r="AR20" s="14" t="s">
        <v>82</v>
      </c>
      <c r="AS20" s="38" t="s">
        <v>83</v>
      </c>
      <c r="AT20" s="34" t="s">
        <v>77</v>
      </c>
      <c r="AU20" s="34" t="s">
        <v>77</v>
      </c>
      <c r="AV20" s="17" t="s">
        <v>84</v>
      </c>
      <c r="AW20" s="17" t="s">
        <v>85</v>
      </c>
      <c r="AX20" s="17" t="s">
        <v>86</v>
      </c>
      <c r="AY20" s="17" t="s">
        <v>84</v>
      </c>
      <c r="AZ20" s="17"/>
      <c r="BA20" s="40"/>
    </row>
    <row r="21" spans="1:53" ht="99.75" x14ac:dyDescent="0.2">
      <c r="A21" s="1" t="s">
        <v>157</v>
      </c>
      <c r="B21" s="1" t="s">
        <v>336</v>
      </c>
      <c r="E21" s="39" t="s">
        <v>98</v>
      </c>
      <c r="F21" s="10" t="s">
        <v>71</v>
      </c>
      <c r="G21" s="10" t="s">
        <v>3</v>
      </c>
      <c r="H21" s="10" t="s">
        <v>6</v>
      </c>
      <c r="I21" s="10"/>
      <c r="J21" s="11" t="s">
        <v>87</v>
      </c>
      <c r="K21" s="11" t="s">
        <v>88</v>
      </c>
      <c r="L21" s="41" t="s">
        <v>96</v>
      </c>
      <c r="M21" s="41">
        <v>1</v>
      </c>
      <c r="N21" s="42">
        <v>5181750</v>
      </c>
      <c r="O21" s="10">
        <v>1</v>
      </c>
      <c r="P21" s="10" t="s">
        <v>90</v>
      </c>
      <c r="Q21" s="29">
        <v>46055</v>
      </c>
      <c r="R21" s="29">
        <v>46374</v>
      </c>
      <c r="S21" s="12">
        <f t="shared" si="6"/>
        <v>54926550</v>
      </c>
      <c r="T21" s="30"/>
      <c r="U21" s="30"/>
      <c r="V21" s="12">
        <f t="shared" si="0"/>
        <v>0</v>
      </c>
      <c r="W21" s="45">
        <f t="shared" si="9"/>
        <v>10.6</v>
      </c>
      <c r="X21" s="13">
        <f t="shared" si="1"/>
        <v>54926550</v>
      </c>
      <c r="Y21" s="13" t="s">
        <v>434</v>
      </c>
      <c r="Z21" s="2" t="s">
        <v>76</v>
      </c>
      <c r="AA21" s="31" t="s">
        <v>91</v>
      </c>
      <c r="AB21" s="31" t="s">
        <v>77</v>
      </c>
      <c r="AC21" s="15" t="str">
        <f t="shared" si="2"/>
        <v>CON-006</v>
      </c>
      <c r="AD21" s="14">
        <v>80111600</v>
      </c>
      <c r="AE21" s="43" t="s">
        <v>286</v>
      </c>
      <c r="AF21" s="32" t="s">
        <v>119</v>
      </c>
      <c r="AG21" s="32" t="s">
        <v>119</v>
      </c>
      <c r="AH21" s="33">
        <f t="shared" si="3"/>
        <v>10.6</v>
      </c>
      <c r="AI21" s="34" t="s">
        <v>78</v>
      </c>
      <c r="AJ21" s="19" t="s">
        <v>79</v>
      </c>
      <c r="AK21" s="35">
        <f t="shared" si="4"/>
        <v>54926550</v>
      </c>
      <c r="AL21" s="35">
        <f t="shared" si="8"/>
        <v>54926550</v>
      </c>
      <c r="AM21" s="34" t="s">
        <v>77</v>
      </c>
      <c r="AN21" s="34" t="s">
        <v>80</v>
      </c>
      <c r="AO21" s="36" t="s">
        <v>465</v>
      </c>
      <c r="AP21" s="37" t="s">
        <v>81</v>
      </c>
      <c r="AQ21" s="16" t="str">
        <f t="shared" si="5"/>
        <v>OFICINA DE CONTROL INTERNO</v>
      </c>
      <c r="AR21" s="14" t="s">
        <v>82</v>
      </c>
      <c r="AS21" s="38" t="s">
        <v>83</v>
      </c>
      <c r="AT21" s="34" t="s">
        <v>77</v>
      </c>
      <c r="AU21" s="34" t="s">
        <v>77</v>
      </c>
      <c r="AV21" s="17" t="s">
        <v>84</v>
      </c>
      <c r="AW21" s="17" t="s">
        <v>85</v>
      </c>
      <c r="AX21" s="17" t="s">
        <v>86</v>
      </c>
      <c r="AY21" s="17" t="s">
        <v>84</v>
      </c>
      <c r="AZ21" s="17"/>
      <c r="BA21" s="40"/>
    </row>
    <row r="22" spans="1:53" ht="128.25" x14ac:dyDescent="0.2">
      <c r="A22" s="1" t="s">
        <v>94</v>
      </c>
      <c r="B22" s="1" t="s">
        <v>336</v>
      </c>
      <c r="E22" s="39" t="s">
        <v>100</v>
      </c>
      <c r="F22" s="10" t="s">
        <v>71</v>
      </c>
      <c r="G22" s="10" t="s">
        <v>3</v>
      </c>
      <c r="H22" s="10" t="s">
        <v>6</v>
      </c>
      <c r="I22" s="10"/>
      <c r="J22" s="11" t="s">
        <v>87</v>
      </c>
      <c r="K22" s="11" t="s">
        <v>88</v>
      </c>
      <c r="L22" s="41" t="s">
        <v>89</v>
      </c>
      <c r="M22" s="41">
        <v>6</v>
      </c>
      <c r="N22" s="42">
        <v>4851000</v>
      </c>
      <c r="O22" s="10">
        <v>1</v>
      </c>
      <c r="P22" s="10" t="s">
        <v>90</v>
      </c>
      <c r="Q22" s="29">
        <v>46055</v>
      </c>
      <c r="R22" s="29">
        <v>46374</v>
      </c>
      <c r="S22" s="12">
        <f t="shared" si="6"/>
        <v>51420600</v>
      </c>
      <c r="T22" s="30"/>
      <c r="U22" s="30"/>
      <c r="V22" s="12">
        <f t="shared" si="0"/>
        <v>0</v>
      </c>
      <c r="W22" s="45">
        <f t="shared" si="9"/>
        <v>10.6</v>
      </c>
      <c r="X22" s="13">
        <f t="shared" si="1"/>
        <v>51420600</v>
      </c>
      <c r="Y22" s="13" t="s">
        <v>434</v>
      </c>
      <c r="Z22" s="2" t="s">
        <v>76</v>
      </c>
      <c r="AA22" s="31" t="s">
        <v>91</v>
      </c>
      <c r="AB22" s="31" t="s">
        <v>77</v>
      </c>
      <c r="AC22" s="15" t="str">
        <f t="shared" si="2"/>
        <v>CON-007</v>
      </c>
      <c r="AD22" s="14">
        <v>80111600</v>
      </c>
      <c r="AE22" s="43" t="s">
        <v>335</v>
      </c>
      <c r="AF22" s="32" t="s">
        <v>119</v>
      </c>
      <c r="AG22" s="32" t="s">
        <v>119</v>
      </c>
      <c r="AH22" s="33">
        <f t="shared" si="3"/>
        <v>10.6</v>
      </c>
      <c r="AI22" s="34" t="s">
        <v>78</v>
      </c>
      <c r="AJ22" s="19" t="s">
        <v>79</v>
      </c>
      <c r="AK22" s="35">
        <f t="shared" si="4"/>
        <v>51420600</v>
      </c>
      <c r="AL22" s="35">
        <f t="shared" si="8"/>
        <v>51420600</v>
      </c>
      <c r="AM22" s="34" t="s">
        <v>77</v>
      </c>
      <c r="AN22" s="34" t="s">
        <v>80</v>
      </c>
      <c r="AO22" s="36" t="s">
        <v>465</v>
      </c>
      <c r="AP22" s="37" t="s">
        <v>81</v>
      </c>
      <c r="AQ22" s="16" t="str">
        <f t="shared" si="5"/>
        <v>OFICINA DE CONTROL INTERNO</v>
      </c>
      <c r="AR22" s="14" t="s">
        <v>82</v>
      </c>
      <c r="AS22" s="38" t="s">
        <v>83</v>
      </c>
      <c r="AT22" s="34" t="s">
        <v>77</v>
      </c>
      <c r="AU22" s="34" t="s">
        <v>77</v>
      </c>
      <c r="AV22" s="17" t="s">
        <v>84</v>
      </c>
      <c r="AW22" s="17" t="s">
        <v>85</v>
      </c>
      <c r="AX22" s="17" t="s">
        <v>86</v>
      </c>
      <c r="AY22" s="17" t="s">
        <v>84</v>
      </c>
      <c r="AZ22" s="17"/>
      <c r="BA22" s="40"/>
    </row>
    <row r="23" spans="1:53" ht="42.75" hidden="1" x14ac:dyDescent="0.2">
      <c r="A23" s="1" t="s">
        <v>94</v>
      </c>
      <c r="B23" s="1"/>
      <c r="E23" s="39" t="s">
        <v>101</v>
      </c>
      <c r="F23" s="10" t="s">
        <v>71</v>
      </c>
      <c r="G23" s="10" t="s">
        <v>3</v>
      </c>
      <c r="H23" s="10" t="s">
        <v>9</v>
      </c>
      <c r="I23" s="10"/>
      <c r="J23" s="11" t="s">
        <v>104</v>
      </c>
      <c r="K23" s="11" t="s">
        <v>88</v>
      </c>
      <c r="L23" s="41" t="s">
        <v>105</v>
      </c>
      <c r="M23" s="41">
        <v>5</v>
      </c>
      <c r="N23" s="42">
        <v>2315250</v>
      </c>
      <c r="O23" s="10">
        <v>1</v>
      </c>
      <c r="P23" s="10" t="s">
        <v>90</v>
      </c>
      <c r="Q23" s="29">
        <v>46055</v>
      </c>
      <c r="R23" s="29">
        <v>46380</v>
      </c>
      <c r="S23" s="12">
        <f t="shared" si="6"/>
        <v>25004699.999999996</v>
      </c>
      <c r="T23" s="30"/>
      <c r="U23" s="30"/>
      <c r="V23" s="12">
        <f t="shared" si="0"/>
        <v>0</v>
      </c>
      <c r="W23" s="45">
        <f t="shared" si="9"/>
        <v>10.799999999999999</v>
      </c>
      <c r="X23" s="13">
        <f t="shared" si="1"/>
        <v>25004699.999999996</v>
      </c>
      <c r="Y23" s="13" t="s">
        <v>434</v>
      </c>
      <c r="Z23" s="2" t="s">
        <v>76</v>
      </c>
      <c r="AA23" s="31" t="s">
        <v>91</v>
      </c>
      <c r="AB23" s="31" t="s">
        <v>77</v>
      </c>
      <c r="AC23" s="15" t="str">
        <f t="shared" si="2"/>
        <v>CON-008</v>
      </c>
      <c r="AD23" s="14">
        <v>80111600</v>
      </c>
      <c r="AE23" s="43" t="s">
        <v>106</v>
      </c>
      <c r="AF23" s="32" t="s">
        <v>119</v>
      </c>
      <c r="AG23" s="32" t="s">
        <v>119</v>
      </c>
      <c r="AH23" s="33">
        <f t="shared" si="3"/>
        <v>10.799999999999999</v>
      </c>
      <c r="AI23" s="34" t="s">
        <v>78</v>
      </c>
      <c r="AJ23" s="19" t="s">
        <v>79</v>
      </c>
      <c r="AK23" s="35">
        <f t="shared" si="4"/>
        <v>25004699.999999996</v>
      </c>
      <c r="AL23" s="35">
        <f t="shared" si="8"/>
        <v>25004699.999999996</v>
      </c>
      <c r="AM23" s="34" t="s">
        <v>77</v>
      </c>
      <c r="AN23" s="34" t="s">
        <v>80</v>
      </c>
      <c r="AO23" s="36" t="s">
        <v>465</v>
      </c>
      <c r="AP23" s="37" t="s">
        <v>81</v>
      </c>
      <c r="AQ23" s="16" t="str">
        <f t="shared" si="5"/>
        <v xml:space="preserve">SECRETARÍA GENERAL </v>
      </c>
      <c r="AR23" s="14" t="s">
        <v>82</v>
      </c>
      <c r="AS23" s="38" t="s">
        <v>83</v>
      </c>
      <c r="AT23" s="34" t="s">
        <v>77</v>
      </c>
      <c r="AU23" s="34" t="s">
        <v>77</v>
      </c>
      <c r="AV23" s="17" t="s">
        <v>84</v>
      </c>
      <c r="AW23" s="17" t="s">
        <v>85</v>
      </c>
      <c r="AX23" s="17" t="s">
        <v>86</v>
      </c>
      <c r="AY23" s="17" t="s">
        <v>84</v>
      </c>
      <c r="AZ23" s="17"/>
      <c r="BA23" s="40"/>
    </row>
    <row r="24" spans="1:53" ht="99.75" hidden="1" x14ac:dyDescent="0.2">
      <c r="A24" s="1" t="s">
        <v>94</v>
      </c>
      <c r="B24" s="1" t="s">
        <v>336</v>
      </c>
      <c r="E24" s="39" t="s">
        <v>248</v>
      </c>
      <c r="F24" s="10" t="s">
        <v>71</v>
      </c>
      <c r="G24" s="10" t="s">
        <v>3</v>
      </c>
      <c r="H24" s="10" t="s">
        <v>446</v>
      </c>
      <c r="I24" s="10"/>
      <c r="J24" s="11" t="s">
        <v>87</v>
      </c>
      <c r="K24" s="11" t="s">
        <v>88</v>
      </c>
      <c r="L24" s="41" t="s">
        <v>96</v>
      </c>
      <c r="M24" s="41">
        <v>4</v>
      </c>
      <c r="N24" s="42">
        <v>6224400</v>
      </c>
      <c r="O24" s="10">
        <v>1</v>
      </c>
      <c r="P24" s="10" t="s">
        <v>75</v>
      </c>
      <c r="Q24" s="64">
        <v>46034</v>
      </c>
      <c r="R24" s="29">
        <v>46374</v>
      </c>
      <c r="S24" s="12">
        <f t="shared" si="6"/>
        <v>70335720</v>
      </c>
      <c r="T24" s="30"/>
      <c r="U24" s="30"/>
      <c r="V24" s="12">
        <f t="shared" si="0"/>
        <v>0</v>
      </c>
      <c r="W24" s="45">
        <f t="shared" si="9"/>
        <v>11.299999999999999</v>
      </c>
      <c r="X24" s="13">
        <f t="shared" si="1"/>
        <v>70335720</v>
      </c>
      <c r="Y24" s="13" t="s">
        <v>434</v>
      </c>
      <c r="Z24" s="2" t="s">
        <v>76</v>
      </c>
      <c r="AA24" s="31" t="s">
        <v>91</v>
      </c>
      <c r="AB24" s="31" t="s">
        <v>77</v>
      </c>
      <c r="AC24" s="15" t="str">
        <f t="shared" si="2"/>
        <v>CON-009</v>
      </c>
      <c r="AD24" s="14">
        <v>80111600</v>
      </c>
      <c r="AE24" s="43" t="s">
        <v>357</v>
      </c>
      <c r="AF24" s="32" t="s">
        <v>119</v>
      </c>
      <c r="AG24" s="32" t="s">
        <v>119</v>
      </c>
      <c r="AH24" s="33">
        <f t="shared" si="3"/>
        <v>11.299999999999999</v>
      </c>
      <c r="AI24" s="34" t="s">
        <v>78</v>
      </c>
      <c r="AJ24" s="19" t="s">
        <v>79</v>
      </c>
      <c r="AK24" s="35">
        <f t="shared" si="4"/>
        <v>70335720</v>
      </c>
      <c r="AL24" s="35">
        <f t="shared" si="8"/>
        <v>70335720</v>
      </c>
      <c r="AM24" s="34" t="s">
        <v>77</v>
      </c>
      <c r="AN24" s="34" t="s">
        <v>80</v>
      </c>
      <c r="AO24" s="36" t="s">
        <v>465</v>
      </c>
      <c r="AP24" s="37" t="s">
        <v>81</v>
      </c>
      <c r="AQ24" s="16" t="str">
        <f t="shared" si="5"/>
        <v xml:space="preserve">OFICINA DE  PLANEACIÓN </v>
      </c>
      <c r="AR24" s="14" t="s">
        <v>82</v>
      </c>
      <c r="AS24" s="38" t="s">
        <v>83</v>
      </c>
      <c r="AT24" s="34" t="s">
        <v>77</v>
      </c>
      <c r="AU24" s="34" t="s">
        <v>77</v>
      </c>
      <c r="AV24" s="17" t="s">
        <v>84</v>
      </c>
      <c r="AW24" s="17" t="s">
        <v>85</v>
      </c>
      <c r="AX24" s="17" t="s">
        <v>86</v>
      </c>
      <c r="AY24" s="17" t="s">
        <v>84</v>
      </c>
      <c r="AZ24" s="17"/>
      <c r="BA24" s="40"/>
    </row>
    <row r="25" spans="1:53" ht="99.75" hidden="1" x14ac:dyDescent="0.2">
      <c r="A25" s="1" t="s">
        <v>94</v>
      </c>
      <c r="B25" s="1" t="s">
        <v>336</v>
      </c>
      <c r="E25" s="39" t="s">
        <v>102</v>
      </c>
      <c r="F25" s="10" t="s">
        <v>71</v>
      </c>
      <c r="G25" s="10" t="s">
        <v>3</v>
      </c>
      <c r="H25" s="10" t="s">
        <v>446</v>
      </c>
      <c r="I25" s="10"/>
      <c r="J25" s="11" t="s">
        <v>87</v>
      </c>
      <c r="K25" s="11" t="s">
        <v>88</v>
      </c>
      <c r="L25" s="41" t="s">
        <v>96</v>
      </c>
      <c r="M25" s="41">
        <v>4</v>
      </c>
      <c r="N25" s="42">
        <v>6224400</v>
      </c>
      <c r="O25" s="10">
        <v>1</v>
      </c>
      <c r="P25" s="10" t="s">
        <v>75</v>
      </c>
      <c r="Q25" s="29">
        <v>46055</v>
      </c>
      <c r="R25" s="29">
        <v>46374</v>
      </c>
      <c r="S25" s="12">
        <f t="shared" si="6"/>
        <v>65978640</v>
      </c>
      <c r="T25" s="30"/>
      <c r="U25" s="30"/>
      <c r="V25" s="12">
        <f t="shared" si="0"/>
        <v>0</v>
      </c>
      <c r="W25" s="45">
        <f t="shared" si="9"/>
        <v>10.6</v>
      </c>
      <c r="X25" s="13">
        <f t="shared" si="1"/>
        <v>65978640</v>
      </c>
      <c r="Y25" s="13" t="s">
        <v>434</v>
      </c>
      <c r="Z25" s="2" t="s">
        <v>76</v>
      </c>
      <c r="AA25" s="31" t="s">
        <v>91</v>
      </c>
      <c r="AB25" s="31" t="s">
        <v>77</v>
      </c>
      <c r="AC25" s="15" t="str">
        <f t="shared" si="2"/>
        <v>CON-010</v>
      </c>
      <c r="AD25" s="14">
        <v>80111600</v>
      </c>
      <c r="AE25" s="43" t="s">
        <v>466</v>
      </c>
      <c r="AF25" s="32" t="s">
        <v>119</v>
      </c>
      <c r="AG25" s="32" t="s">
        <v>119</v>
      </c>
      <c r="AH25" s="33">
        <f t="shared" si="3"/>
        <v>10.6</v>
      </c>
      <c r="AI25" s="34" t="s">
        <v>78</v>
      </c>
      <c r="AJ25" s="19" t="s">
        <v>79</v>
      </c>
      <c r="AK25" s="35">
        <f t="shared" si="4"/>
        <v>65978640</v>
      </c>
      <c r="AL25" s="35">
        <f t="shared" si="8"/>
        <v>65978640</v>
      </c>
      <c r="AM25" s="34" t="s">
        <v>77</v>
      </c>
      <c r="AN25" s="34" t="s">
        <v>80</v>
      </c>
      <c r="AO25" s="36" t="s">
        <v>465</v>
      </c>
      <c r="AP25" s="37" t="s">
        <v>81</v>
      </c>
      <c r="AQ25" s="16" t="str">
        <f t="shared" si="5"/>
        <v xml:space="preserve">OFICINA DE  PLANEACIÓN </v>
      </c>
      <c r="AR25" s="14" t="s">
        <v>82</v>
      </c>
      <c r="AS25" s="38" t="s">
        <v>83</v>
      </c>
      <c r="AT25" s="34" t="s">
        <v>77</v>
      </c>
      <c r="AU25" s="34" t="s">
        <v>77</v>
      </c>
      <c r="AV25" s="17" t="s">
        <v>84</v>
      </c>
      <c r="AW25" s="17" t="s">
        <v>85</v>
      </c>
      <c r="AX25" s="17" t="s">
        <v>86</v>
      </c>
      <c r="AY25" s="17" t="s">
        <v>84</v>
      </c>
      <c r="AZ25" s="17"/>
      <c r="BA25" s="40"/>
    </row>
    <row r="26" spans="1:53" ht="80.45" hidden="1" customHeight="1" x14ac:dyDescent="0.2">
      <c r="A26" s="1" t="s">
        <v>94</v>
      </c>
      <c r="B26" s="1" t="s">
        <v>336</v>
      </c>
      <c r="E26" s="39" t="s">
        <v>103</v>
      </c>
      <c r="F26" s="10" t="s">
        <v>71</v>
      </c>
      <c r="G26" s="10" t="s">
        <v>3</v>
      </c>
      <c r="H26" s="10" t="s">
        <v>446</v>
      </c>
      <c r="I26" s="10"/>
      <c r="J26" s="11" t="s">
        <v>87</v>
      </c>
      <c r="K26" s="11" t="s">
        <v>88</v>
      </c>
      <c r="L26" s="41" t="s">
        <v>96</v>
      </c>
      <c r="M26" s="41">
        <v>4</v>
      </c>
      <c r="N26" s="42">
        <v>6224400</v>
      </c>
      <c r="O26" s="10">
        <v>1</v>
      </c>
      <c r="P26" s="10" t="s">
        <v>75</v>
      </c>
      <c r="Q26" s="29">
        <v>46055</v>
      </c>
      <c r="R26" s="29">
        <v>46374</v>
      </c>
      <c r="S26" s="12">
        <f t="shared" si="6"/>
        <v>65978640</v>
      </c>
      <c r="T26" s="30"/>
      <c r="U26" s="30"/>
      <c r="V26" s="12">
        <f t="shared" si="0"/>
        <v>0</v>
      </c>
      <c r="W26" s="45">
        <f t="shared" si="9"/>
        <v>10.6</v>
      </c>
      <c r="X26" s="13">
        <f t="shared" si="1"/>
        <v>65978640</v>
      </c>
      <c r="Y26" s="13" t="s">
        <v>434</v>
      </c>
      <c r="Z26" s="2" t="s">
        <v>76</v>
      </c>
      <c r="AA26" s="31" t="s">
        <v>91</v>
      </c>
      <c r="AB26" s="31" t="s">
        <v>77</v>
      </c>
      <c r="AC26" s="15" t="str">
        <f t="shared" si="2"/>
        <v>CON-011</v>
      </c>
      <c r="AD26" s="14">
        <v>80111600</v>
      </c>
      <c r="AE26" s="43" t="s">
        <v>467</v>
      </c>
      <c r="AF26" s="32" t="s">
        <v>119</v>
      </c>
      <c r="AG26" s="32" t="s">
        <v>119</v>
      </c>
      <c r="AH26" s="33">
        <f t="shared" si="3"/>
        <v>10.6</v>
      </c>
      <c r="AI26" s="34" t="s">
        <v>78</v>
      </c>
      <c r="AJ26" s="19" t="s">
        <v>79</v>
      </c>
      <c r="AK26" s="35">
        <f t="shared" si="4"/>
        <v>65978640</v>
      </c>
      <c r="AL26" s="35">
        <f t="shared" si="8"/>
        <v>65978640</v>
      </c>
      <c r="AM26" s="34" t="s">
        <v>77</v>
      </c>
      <c r="AN26" s="34" t="s">
        <v>80</v>
      </c>
      <c r="AO26" s="36" t="s">
        <v>465</v>
      </c>
      <c r="AP26" s="37" t="s">
        <v>81</v>
      </c>
      <c r="AQ26" s="16" t="str">
        <f t="shared" si="5"/>
        <v xml:space="preserve">OFICINA DE  PLANEACIÓN </v>
      </c>
      <c r="AR26" s="14" t="s">
        <v>82</v>
      </c>
      <c r="AS26" s="38" t="s">
        <v>83</v>
      </c>
      <c r="AT26" s="34" t="s">
        <v>77</v>
      </c>
      <c r="AU26" s="34" t="s">
        <v>77</v>
      </c>
      <c r="AV26" s="17" t="s">
        <v>84</v>
      </c>
      <c r="AW26" s="17" t="s">
        <v>85</v>
      </c>
      <c r="AX26" s="17" t="s">
        <v>86</v>
      </c>
      <c r="AY26" s="17" t="s">
        <v>84</v>
      </c>
      <c r="AZ26" s="17"/>
      <c r="BA26" s="40"/>
    </row>
    <row r="27" spans="1:53" ht="142.5" hidden="1" x14ac:dyDescent="0.2">
      <c r="A27" s="1" t="s">
        <v>94</v>
      </c>
      <c r="B27" s="1" t="s">
        <v>336</v>
      </c>
      <c r="E27" s="39" t="s">
        <v>107</v>
      </c>
      <c r="F27" s="10" t="s">
        <v>71</v>
      </c>
      <c r="G27" s="10" t="s">
        <v>3</v>
      </c>
      <c r="H27" s="10" t="s">
        <v>446</v>
      </c>
      <c r="I27" s="10"/>
      <c r="J27" s="11" t="s">
        <v>87</v>
      </c>
      <c r="K27" s="11" t="s">
        <v>88</v>
      </c>
      <c r="L27" s="41" t="s">
        <v>96</v>
      </c>
      <c r="M27" s="41">
        <v>4</v>
      </c>
      <c r="N27" s="42">
        <v>6224400</v>
      </c>
      <c r="O27" s="10">
        <v>1</v>
      </c>
      <c r="P27" s="10" t="s">
        <v>75</v>
      </c>
      <c r="Q27" s="29">
        <v>46055</v>
      </c>
      <c r="R27" s="29">
        <v>46374</v>
      </c>
      <c r="S27" s="12">
        <f t="shared" si="6"/>
        <v>65978640</v>
      </c>
      <c r="T27" s="30"/>
      <c r="U27" s="30"/>
      <c r="V27" s="12">
        <f t="shared" si="0"/>
        <v>0</v>
      </c>
      <c r="W27" s="45">
        <f t="shared" si="9"/>
        <v>10.6</v>
      </c>
      <c r="X27" s="13">
        <f t="shared" si="1"/>
        <v>65978640</v>
      </c>
      <c r="Y27" s="13" t="s">
        <v>434</v>
      </c>
      <c r="Z27" s="2" t="s">
        <v>76</v>
      </c>
      <c r="AA27" s="31" t="s">
        <v>91</v>
      </c>
      <c r="AB27" s="31" t="s">
        <v>77</v>
      </c>
      <c r="AC27" s="15" t="str">
        <f t="shared" si="2"/>
        <v>CON-012</v>
      </c>
      <c r="AD27" s="14">
        <v>80111600</v>
      </c>
      <c r="AE27" s="43" t="s">
        <v>358</v>
      </c>
      <c r="AF27" s="32" t="s">
        <v>119</v>
      </c>
      <c r="AG27" s="32" t="s">
        <v>119</v>
      </c>
      <c r="AH27" s="33">
        <f t="shared" si="3"/>
        <v>10.6</v>
      </c>
      <c r="AI27" s="34" t="s">
        <v>78</v>
      </c>
      <c r="AJ27" s="19" t="s">
        <v>79</v>
      </c>
      <c r="AK27" s="35">
        <f t="shared" si="4"/>
        <v>65978640</v>
      </c>
      <c r="AL27" s="35">
        <f t="shared" si="8"/>
        <v>65978640</v>
      </c>
      <c r="AM27" s="34" t="s">
        <v>77</v>
      </c>
      <c r="AN27" s="34" t="s">
        <v>80</v>
      </c>
      <c r="AO27" s="36" t="s">
        <v>465</v>
      </c>
      <c r="AP27" s="37" t="s">
        <v>81</v>
      </c>
      <c r="AQ27" s="16" t="str">
        <f t="shared" si="5"/>
        <v xml:space="preserve">OFICINA DE  PLANEACIÓN </v>
      </c>
      <c r="AR27" s="14" t="s">
        <v>82</v>
      </c>
      <c r="AS27" s="38" t="s">
        <v>83</v>
      </c>
      <c r="AT27" s="34" t="s">
        <v>77</v>
      </c>
      <c r="AU27" s="34" t="s">
        <v>77</v>
      </c>
      <c r="AV27" s="17" t="s">
        <v>84</v>
      </c>
      <c r="AW27" s="17" t="s">
        <v>85</v>
      </c>
      <c r="AX27" s="17" t="s">
        <v>86</v>
      </c>
      <c r="AY27" s="17" t="s">
        <v>84</v>
      </c>
      <c r="AZ27" s="17"/>
      <c r="BA27" s="40"/>
    </row>
    <row r="28" spans="1:53" ht="99.75" hidden="1" x14ac:dyDescent="0.2">
      <c r="A28" s="1" t="s">
        <v>94</v>
      </c>
      <c r="B28" s="1" t="s">
        <v>336</v>
      </c>
      <c r="E28" s="39" t="s">
        <v>108</v>
      </c>
      <c r="F28" s="10" t="s">
        <v>71</v>
      </c>
      <c r="G28" s="10" t="s">
        <v>3</v>
      </c>
      <c r="H28" s="10" t="s">
        <v>446</v>
      </c>
      <c r="I28" s="10"/>
      <c r="J28" s="11" t="s">
        <v>93</v>
      </c>
      <c r="K28" s="11" t="s">
        <v>93</v>
      </c>
      <c r="L28" s="41" t="s">
        <v>74</v>
      </c>
      <c r="M28" s="41"/>
      <c r="N28" s="42">
        <v>41712812.590000004</v>
      </c>
      <c r="O28" s="10">
        <v>1</v>
      </c>
      <c r="P28" s="10" t="s">
        <v>328</v>
      </c>
      <c r="Q28" s="29">
        <v>46055</v>
      </c>
      <c r="R28" s="29">
        <v>46374</v>
      </c>
      <c r="S28" s="12">
        <v>38983937</v>
      </c>
      <c r="T28" s="30"/>
      <c r="U28" s="30"/>
      <c r="V28" s="12">
        <f t="shared" si="0"/>
        <v>0</v>
      </c>
      <c r="W28" s="45">
        <f t="shared" si="9"/>
        <v>10.6</v>
      </c>
      <c r="X28" s="13">
        <f>+S28</f>
        <v>38983937</v>
      </c>
      <c r="Y28" s="13" t="s">
        <v>434</v>
      </c>
      <c r="Z28" s="2" t="s">
        <v>76</v>
      </c>
      <c r="AA28" s="31" t="s">
        <v>91</v>
      </c>
      <c r="AB28" s="31" t="s">
        <v>77</v>
      </c>
      <c r="AC28" s="15" t="str">
        <f t="shared" si="2"/>
        <v>CON-013</v>
      </c>
      <c r="AD28" s="14" t="s">
        <v>112</v>
      </c>
      <c r="AE28" s="43" t="s">
        <v>359</v>
      </c>
      <c r="AF28" s="32" t="s">
        <v>119</v>
      </c>
      <c r="AG28" s="32" t="s">
        <v>119</v>
      </c>
      <c r="AH28" s="33">
        <v>12</v>
      </c>
      <c r="AI28" s="34" t="s">
        <v>78</v>
      </c>
      <c r="AJ28" s="19" t="s">
        <v>79</v>
      </c>
      <c r="AK28" s="35">
        <f t="shared" si="4"/>
        <v>38983937</v>
      </c>
      <c r="AL28" s="35">
        <f t="shared" ref="AL28:AL63" si="10">+AK28</f>
        <v>38983937</v>
      </c>
      <c r="AM28" s="34" t="s">
        <v>77</v>
      </c>
      <c r="AN28" s="34" t="s">
        <v>80</v>
      </c>
      <c r="AO28" s="36" t="s">
        <v>465</v>
      </c>
      <c r="AP28" s="37" t="s">
        <v>81</v>
      </c>
      <c r="AQ28" s="16" t="str">
        <f t="shared" si="5"/>
        <v xml:space="preserve">OFICINA DE  PLANEACIÓN </v>
      </c>
      <c r="AR28" s="14" t="s">
        <v>82</v>
      </c>
      <c r="AS28" s="38" t="s">
        <v>83</v>
      </c>
      <c r="AT28" s="34" t="s">
        <v>77</v>
      </c>
      <c r="AU28" s="34" t="s">
        <v>77</v>
      </c>
      <c r="AV28" s="17" t="s">
        <v>84</v>
      </c>
      <c r="AW28" s="17" t="s">
        <v>85</v>
      </c>
      <c r="AX28" s="17" t="s">
        <v>86</v>
      </c>
      <c r="AY28" s="17" t="s">
        <v>84</v>
      </c>
      <c r="AZ28" s="17"/>
      <c r="BA28" s="40"/>
    </row>
    <row r="29" spans="1:53" ht="142.5" hidden="1" x14ac:dyDescent="0.2">
      <c r="A29" s="1" t="s">
        <v>94</v>
      </c>
      <c r="B29" s="1" t="s">
        <v>336</v>
      </c>
      <c r="E29" s="39" t="s">
        <v>109</v>
      </c>
      <c r="F29" s="10" t="s">
        <v>71</v>
      </c>
      <c r="G29" s="10" t="s">
        <v>3</v>
      </c>
      <c r="H29" s="10" t="s">
        <v>446</v>
      </c>
      <c r="I29" s="10"/>
      <c r="J29" s="11" t="s">
        <v>249</v>
      </c>
      <c r="K29" s="11" t="s">
        <v>93</v>
      </c>
      <c r="L29" s="41" t="s">
        <v>74</v>
      </c>
      <c r="M29" s="41"/>
      <c r="N29" s="42">
        <v>1763883.234531936</v>
      </c>
      <c r="O29" s="10">
        <v>1</v>
      </c>
      <c r="P29" s="10" t="s">
        <v>75</v>
      </c>
      <c r="Q29" s="29">
        <v>46055</v>
      </c>
      <c r="R29" s="29">
        <v>46374</v>
      </c>
      <c r="S29" s="12">
        <v>22000000</v>
      </c>
      <c r="T29" s="30"/>
      <c r="U29" s="30"/>
      <c r="V29" s="12">
        <f t="shared" si="0"/>
        <v>0</v>
      </c>
      <c r="W29" s="45">
        <f t="shared" si="9"/>
        <v>10.6</v>
      </c>
      <c r="X29" s="13">
        <v>22000000</v>
      </c>
      <c r="Y29" s="13" t="s">
        <v>434</v>
      </c>
      <c r="Z29" s="2" t="s">
        <v>76</v>
      </c>
      <c r="AA29" s="31" t="s">
        <v>91</v>
      </c>
      <c r="AB29" s="31" t="s">
        <v>77</v>
      </c>
      <c r="AC29" s="15" t="str">
        <f t="shared" si="2"/>
        <v>CON-014</v>
      </c>
      <c r="AD29" s="14" t="s">
        <v>114</v>
      </c>
      <c r="AE29" s="43" t="s">
        <v>360</v>
      </c>
      <c r="AF29" s="32" t="s">
        <v>119</v>
      </c>
      <c r="AG29" s="32" t="s">
        <v>119</v>
      </c>
      <c r="AH29" s="33">
        <f t="shared" ref="AH29:AH57" si="11">+W29</f>
        <v>10.6</v>
      </c>
      <c r="AI29" s="34" t="s">
        <v>78</v>
      </c>
      <c r="AJ29" s="19" t="s">
        <v>79</v>
      </c>
      <c r="AK29" s="35">
        <f t="shared" si="4"/>
        <v>22000000</v>
      </c>
      <c r="AL29" s="35">
        <f t="shared" si="10"/>
        <v>22000000</v>
      </c>
      <c r="AM29" s="34" t="s">
        <v>77</v>
      </c>
      <c r="AN29" s="34" t="s">
        <v>80</v>
      </c>
      <c r="AO29" s="36" t="s">
        <v>465</v>
      </c>
      <c r="AP29" s="37" t="s">
        <v>81</v>
      </c>
      <c r="AQ29" s="16" t="str">
        <f t="shared" si="5"/>
        <v xml:space="preserve">OFICINA DE  PLANEACIÓN </v>
      </c>
      <c r="AR29" s="14" t="s">
        <v>82</v>
      </c>
      <c r="AS29" s="38" t="s">
        <v>83</v>
      </c>
      <c r="AT29" s="34" t="s">
        <v>77</v>
      </c>
      <c r="AU29" s="34" t="s">
        <v>77</v>
      </c>
      <c r="AV29" s="17" t="s">
        <v>84</v>
      </c>
      <c r="AW29" s="17" t="s">
        <v>85</v>
      </c>
      <c r="AX29" s="17" t="s">
        <v>86</v>
      </c>
      <c r="AY29" s="17" t="s">
        <v>84</v>
      </c>
      <c r="AZ29" s="17"/>
      <c r="BA29" s="40"/>
    </row>
    <row r="30" spans="1:53" ht="142.5" hidden="1" x14ac:dyDescent="0.2">
      <c r="A30" s="1" t="s">
        <v>94</v>
      </c>
      <c r="B30" s="1" t="s">
        <v>336</v>
      </c>
      <c r="E30" s="39" t="s">
        <v>110</v>
      </c>
      <c r="F30" s="10" t="s">
        <v>71</v>
      </c>
      <c r="G30" s="10" t="s">
        <v>3</v>
      </c>
      <c r="H30" s="10" t="s">
        <v>4</v>
      </c>
      <c r="I30" s="10"/>
      <c r="J30" s="11" t="s">
        <v>87</v>
      </c>
      <c r="K30" s="11" t="s">
        <v>88</v>
      </c>
      <c r="L30" s="41" t="s">
        <v>89</v>
      </c>
      <c r="M30" s="41">
        <v>6</v>
      </c>
      <c r="N30" s="42">
        <v>4851000</v>
      </c>
      <c r="O30" s="10">
        <v>1</v>
      </c>
      <c r="P30" s="10" t="s">
        <v>90</v>
      </c>
      <c r="Q30" s="29">
        <v>46055</v>
      </c>
      <c r="R30" s="29">
        <v>46356</v>
      </c>
      <c r="S30" s="12">
        <f>N30*W30</f>
        <v>48510000</v>
      </c>
      <c r="T30" s="30"/>
      <c r="U30" s="30"/>
      <c r="V30" s="12">
        <f t="shared" si="0"/>
        <v>0</v>
      </c>
      <c r="W30" s="45">
        <f t="shared" si="9"/>
        <v>10</v>
      </c>
      <c r="X30" s="13">
        <f t="shared" ref="X30:X61" si="12">+S30+V30</f>
        <v>48510000</v>
      </c>
      <c r="Y30" s="13" t="s">
        <v>434</v>
      </c>
      <c r="Z30" s="2" t="s">
        <v>76</v>
      </c>
      <c r="AA30" s="31" t="s">
        <v>91</v>
      </c>
      <c r="AB30" s="31" t="s">
        <v>77</v>
      </c>
      <c r="AC30" s="15" t="str">
        <f t="shared" si="2"/>
        <v>CON-015</v>
      </c>
      <c r="AD30" s="14">
        <v>80111600</v>
      </c>
      <c r="AE30" s="43" t="s">
        <v>116</v>
      </c>
      <c r="AF30" s="32" t="s">
        <v>119</v>
      </c>
      <c r="AG30" s="32" t="s">
        <v>119</v>
      </c>
      <c r="AH30" s="33">
        <f t="shared" si="11"/>
        <v>10</v>
      </c>
      <c r="AI30" s="34" t="s">
        <v>78</v>
      </c>
      <c r="AJ30" s="19" t="s">
        <v>79</v>
      </c>
      <c r="AK30" s="35">
        <f t="shared" si="4"/>
        <v>48510000</v>
      </c>
      <c r="AL30" s="35">
        <f>+AK30</f>
        <v>48510000</v>
      </c>
      <c r="AM30" s="34" t="s">
        <v>77</v>
      </c>
      <c r="AN30" s="34" t="s">
        <v>80</v>
      </c>
      <c r="AO30" s="36" t="s">
        <v>465</v>
      </c>
      <c r="AP30" s="37" t="s">
        <v>81</v>
      </c>
      <c r="AQ30" s="16" t="str">
        <f t="shared" si="5"/>
        <v>ASEGURAMIENTO DE LA CALIDAD</v>
      </c>
      <c r="AR30" s="14" t="s">
        <v>82</v>
      </c>
      <c r="AS30" s="38" t="s">
        <v>83</v>
      </c>
      <c r="AT30" s="34" t="s">
        <v>77</v>
      </c>
      <c r="AU30" s="34" t="s">
        <v>77</v>
      </c>
      <c r="AV30" s="17" t="s">
        <v>84</v>
      </c>
      <c r="AW30" s="17" t="s">
        <v>85</v>
      </c>
      <c r="AX30" s="17" t="s">
        <v>86</v>
      </c>
      <c r="AY30" s="17" t="s">
        <v>84</v>
      </c>
      <c r="AZ30" s="17"/>
      <c r="BA30" s="40"/>
    </row>
    <row r="31" spans="1:53" ht="85.5" hidden="1" x14ac:dyDescent="0.2">
      <c r="A31" s="1" t="s">
        <v>94</v>
      </c>
      <c r="B31" s="1" t="s">
        <v>336</v>
      </c>
      <c r="E31" s="39" t="s">
        <v>111</v>
      </c>
      <c r="F31" s="10" t="s">
        <v>71</v>
      </c>
      <c r="G31" s="10" t="s">
        <v>10</v>
      </c>
      <c r="H31" s="10" t="s">
        <v>12</v>
      </c>
      <c r="I31" s="10"/>
      <c r="J31" s="11" t="s">
        <v>130</v>
      </c>
      <c r="K31" s="11" t="s">
        <v>93</v>
      </c>
      <c r="L31" s="41" t="s">
        <v>74</v>
      </c>
      <c r="M31" s="41"/>
      <c r="N31" s="42">
        <v>50000000</v>
      </c>
      <c r="O31" s="10">
        <v>1</v>
      </c>
      <c r="P31" s="10" t="s">
        <v>75</v>
      </c>
      <c r="Q31" s="29">
        <v>46055</v>
      </c>
      <c r="R31" s="29">
        <v>46367</v>
      </c>
      <c r="S31" s="12">
        <f>+N31</f>
        <v>50000000</v>
      </c>
      <c r="T31" s="30"/>
      <c r="U31" s="30"/>
      <c r="V31" s="12">
        <f t="shared" si="0"/>
        <v>0</v>
      </c>
      <c r="W31" s="45">
        <f t="shared" si="9"/>
        <v>10.4</v>
      </c>
      <c r="X31" s="13">
        <f t="shared" si="12"/>
        <v>50000000</v>
      </c>
      <c r="Y31" s="13" t="s">
        <v>434</v>
      </c>
      <c r="Z31" s="2" t="s">
        <v>131</v>
      </c>
      <c r="AA31" s="31" t="s">
        <v>91</v>
      </c>
      <c r="AB31" s="31" t="s">
        <v>77</v>
      </c>
      <c r="AC31" s="15" t="str">
        <f t="shared" si="2"/>
        <v>CON-016</v>
      </c>
      <c r="AD31" s="14">
        <v>80111600</v>
      </c>
      <c r="AE31" s="43" t="s">
        <v>138</v>
      </c>
      <c r="AF31" s="32" t="s">
        <v>119</v>
      </c>
      <c r="AG31" s="32" t="s">
        <v>119</v>
      </c>
      <c r="AH31" s="33">
        <f t="shared" si="11"/>
        <v>10.4</v>
      </c>
      <c r="AI31" s="34" t="s">
        <v>78</v>
      </c>
      <c r="AJ31" s="19" t="s">
        <v>79</v>
      </c>
      <c r="AK31" s="35">
        <f t="shared" si="4"/>
        <v>50000000</v>
      </c>
      <c r="AL31" s="35">
        <f t="shared" si="10"/>
        <v>50000000</v>
      </c>
      <c r="AM31" s="34" t="s">
        <v>77</v>
      </c>
      <c r="AN31" s="34" t="s">
        <v>80</v>
      </c>
      <c r="AO31" s="36" t="s">
        <v>465</v>
      </c>
      <c r="AP31" s="37" t="s">
        <v>81</v>
      </c>
      <c r="AQ31" s="16" t="str">
        <f t="shared" si="5"/>
        <v>DESPACHO VAC</v>
      </c>
      <c r="AR31" s="14" t="s">
        <v>82</v>
      </c>
      <c r="AS31" s="38" t="s">
        <v>83</v>
      </c>
      <c r="AT31" s="34" t="s">
        <v>77</v>
      </c>
      <c r="AU31" s="34" t="s">
        <v>77</v>
      </c>
      <c r="AV31" s="17" t="s">
        <v>84</v>
      </c>
      <c r="AW31" s="17" t="s">
        <v>85</v>
      </c>
      <c r="AX31" s="17" t="s">
        <v>86</v>
      </c>
      <c r="AY31" s="17" t="s">
        <v>84</v>
      </c>
      <c r="AZ31" s="17"/>
      <c r="BA31" s="40"/>
    </row>
    <row r="32" spans="1:53" ht="85.5" hidden="1" x14ac:dyDescent="0.2">
      <c r="A32" s="1" t="s">
        <v>94</v>
      </c>
      <c r="B32" s="1" t="s">
        <v>336</v>
      </c>
      <c r="E32" s="39" t="s">
        <v>113</v>
      </c>
      <c r="F32" s="10" t="s">
        <v>71</v>
      </c>
      <c r="G32" s="10" t="s">
        <v>10</v>
      </c>
      <c r="H32" s="10" t="s">
        <v>448</v>
      </c>
      <c r="I32" s="10"/>
      <c r="J32" s="11" t="s">
        <v>87</v>
      </c>
      <c r="K32" s="11" t="s">
        <v>88</v>
      </c>
      <c r="L32" s="41" t="s">
        <v>96</v>
      </c>
      <c r="M32" s="41">
        <v>1</v>
      </c>
      <c r="N32" s="42">
        <v>5181750</v>
      </c>
      <c r="O32" s="10">
        <v>1</v>
      </c>
      <c r="P32" s="10" t="s">
        <v>90</v>
      </c>
      <c r="Q32" s="29">
        <v>46041</v>
      </c>
      <c r="R32" s="29">
        <v>46367</v>
      </c>
      <c r="S32" s="12">
        <f>N32*W32</f>
        <v>55962899.999999993</v>
      </c>
      <c r="T32" s="30"/>
      <c r="U32" s="30"/>
      <c r="V32" s="12">
        <f t="shared" si="0"/>
        <v>0</v>
      </c>
      <c r="W32" s="45">
        <f t="shared" si="9"/>
        <v>10.799999999999999</v>
      </c>
      <c r="X32" s="13">
        <f t="shared" si="12"/>
        <v>55962899.999999993</v>
      </c>
      <c r="Y32" s="13" t="s">
        <v>434</v>
      </c>
      <c r="Z32" s="2" t="s">
        <v>76</v>
      </c>
      <c r="AA32" s="31" t="s">
        <v>91</v>
      </c>
      <c r="AB32" s="31" t="s">
        <v>77</v>
      </c>
      <c r="AC32" s="15" t="str">
        <f t="shared" si="2"/>
        <v>CON-017</v>
      </c>
      <c r="AD32" s="14">
        <v>80111600</v>
      </c>
      <c r="AE32" s="43" t="s">
        <v>468</v>
      </c>
      <c r="AF32" s="32" t="s">
        <v>119</v>
      </c>
      <c r="AG32" s="32" t="s">
        <v>119</v>
      </c>
      <c r="AH32" s="33">
        <f t="shared" si="11"/>
        <v>10.799999999999999</v>
      </c>
      <c r="AI32" s="34" t="s">
        <v>78</v>
      </c>
      <c r="AJ32" s="19" t="s">
        <v>79</v>
      </c>
      <c r="AK32" s="35">
        <f t="shared" si="4"/>
        <v>55962899.999999993</v>
      </c>
      <c r="AL32" s="35">
        <f t="shared" si="10"/>
        <v>55962899.999999993</v>
      </c>
      <c r="AM32" s="34" t="s">
        <v>77</v>
      </c>
      <c r="AN32" s="34" t="s">
        <v>80</v>
      </c>
      <c r="AO32" s="36" t="s">
        <v>465</v>
      </c>
      <c r="AP32" s="37" t="s">
        <v>81</v>
      </c>
      <c r="AQ32" s="16" t="str">
        <f t="shared" si="5"/>
        <v>DIRECCIÓN DE ADMISIONES Y REGISTRO</v>
      </c>
      <c r="AR32" s="14" t="s">
        <v>82</v>
      </c>
      <c r="AS32" s="38" t="s">
        <v>83</v>
      </c>
      <c r="AT32" s="34" t="s">
        <v>77</v>
      </c>
      <c r="AU32" s="34" t="s">
        <v>77</v>
      </c>
      <c r="AV32" s="17" t="s">
        <v>84</v>
      </c>
      <c r="AW32" s="17" t="s">
        <v>85</v>
      </c>
      <c r="AX32" s="17" t="s">
        <v>86</v>
      </c>
      <c r="AY32" s="17" t="s">
        <v>84</v>
      </c>
      <c r="AZ32" s="17"/>
      <c r="BA32" s="40"/>
    </row>
    <row r="33" spans="1:53" ht="156.75" hidden="1" x14ac:dyDescent="0.2">
      <c r="A33" s="1" t="s">
        <v>94</v>
      </c>
      <c r="B33" s="1" t="s">
        <v>336</v>
      </c>
      <c r="E33" s="39" t="s">
        <v>115</v>
      </c>
      <c r="F33" s="10" t="s">
        <v>71</v>
      </c>
      <c r="G33" s="10" t="s">
        <v>10</v>
      </c>
      <c r="H33" s="10" t="s">
        <v>448</v>
      </c>
      <c r="I33" s="10"/>
      <c r="J33" s="11" t="s">
        <v>87</v>
      </c>
      <c r="K33" s="11" t="s">
        <v>88</v>
      </c>
      <c r="L33" s="41" t="s">
        <v>96</v>
      </c>
      <c r="M33" s="41"/>
      <c r="N33" s="42">
        <v>5898375</v>
      </c>
      <c r="O33" s="10">
        <v>1</v>
      </c>
      <c r="P33" s="10" t="s">
        <v>90</v>
      </c>
      <c r="Q33" s="29">
        <v>46055</v>
      </c>
      <c r="R33" s="29">
        <v>46367</v>
      </c>
      <c r="S33" s="12">
        <f>N33*W33</f>
        <v>61343100</v>
      </c>
      <c r="T33" s="30"/>
      <c r="U33" s="30"/>
      <c r="V33" s="12">
        <f t="shared" si="0"/>
        <v>0</v>
      </c>
      <c r="W33" s="45">
        <f t="shared" si="9"/>
        <v>10.4</v>
      </c>
      <c r="X33" s="13">
        <f t="shared" si="12"/>
        <v>61343100</v>
      </c>
      <c r="Y33" s="13" t="s">
        <v>434</v>
      </c>
      <c r="Z33" s="2" t="s">
        <v>76</v>
      </c>
      <c r="AA33" s="31" t="s">
        <v>91</v>
      </c>
      <c r="AB33" s="31" t="s">
        <v>77</v>
      </c>
      <c r="AC33" s="15" t="str">
        <f t="shared" si="2"/>
        <v>CON-018</v>
      </c>
      <c r="AD33" s="14">
        <v>80111600</v>
      </c>
      <c r="AE33" s="43" t="s">
        <v>347</v>
      </c>
      <c r="AF33" s="32" t="s">
        <v>119</v>
      </c>
      <c r="AG33" s="32" t="s">
        <v>119</v>
      </c>
      <c r="AH33" s="33">
        <f t="shared" si="11"/>
        <v>10.4</v>
      </c>
      <c r="AI33" s="34" t="s">
        <v>78</v>
      </c>
      <c r="AJ33" s="19" t="s">
        <v>79</v>
      </c>
      <c r="AK33" s="35">
        <f t="shared" si="4"/>
        <v>61343100</v>
      </c>
      <c r="AL33" s="35">
        <f t="shared" si="10"/>
        <v>61343100</v>
      </c>
      <c r="AM33" s="34" t="s">
        <v>77</v>
      </c>
      <c r="AN33" s="34" t="s">
        <v>80</v>
      </c>
      <c r="AO33" s="36" t="s">
        <v>465</v>
      </c>
      <c r="AP33" s="37" t="s">
        <v>81</v>
      </c>
      <c r="AQ33" s="16" t="str">
        <f t="shared" si="5"/>
        <v>DIRECCIÓN DE ADMISIONES Y REGISTRO</v>
      </c>
      <c r="AR33" s="14" t="s">
        <v>82</v>
      </c>
      <c r="AS33" s="38" t="s">
        <v>83</v>
      </c>
      <c r="AT33" s="34" t="s">
        <v>77</v>
      </c>
      <c r="AU33" s="34" t="s">
        <v>77</v>
      </c>
      <c r="AV33" s="17" t="s">
        <v>84</v>
      </c>
      <c r="AW33" s="17" t="s">
        <v>85</v>
      </c>
      <c r="AX33" s="17" t="s">
        <v>86</v>
      </c>
      <c r="AY33" s="17" t="s">
        <v>84</v>
      </c>
      <c r="AZ33" s="17"/>
      <c r="BA33" s="40"/>
    </row>
    <row r="34" spans="1:53" ht="71.25" hidden="1" x14ac:dyDescent="0.2">
      <c r="B34" s="1" t="s">
        <v>336</v>
      </c>
      <c r="E34" s="39" t="s">
        <v>118</v>
      </c>
      <c r="F34" s="10" t="s">
        <v>71</v>
      </c>
      <c r="G34" s="10" t="s">
        <v>10</v>
      </c>
      <c r="H34" s="10" t="s">
        <v>11</v>
      </c>
      <c r="I34" s="10"/>
      <c r="J34" s="11" t="s">
        <v>130</v>
      </c>
      <c r="K34" s="11" t="s">
        <v>93</v>
      </c>
      <c r="L34" s="41" t="s">
        <v>74</v>
      </c>
      <c r="M34" s="41"/>
      <c r="N34" s="42">
        <v>110000000</v>
      </c>
      <c r="O34" s="10">
        <v>1</v>
      </c>
      <c r="P34" s="10" t="s">
        <v>75</v>
      </c>
      <c r="Q34" s="29">
        <v>46032</v>
      </c>
      <c r="R34" s="29">
        <v>46387</v>
      </c>
      <c r="S34" s="12">
        <f>+N34</f>
        <v>110000000</v>
      </c>
      <c r="T34" s="30"/>
      <c r="U34" s="30"/>
      <c r="V34" s="12">
        <f t="shared" si="0"/>
        <v>0</v>
      </c>
      <c r="W34" s="45">
        <f t="shared" si="9"/>
        <v>11.799999999999999</v>
      </c>
      <c r="X34" s="13">
        <f t="shared" si="12"/>
        <v>110000000</v>
      </c>
      <c r="Y34" s="13" t="s">
        <v>434</v>
      </c>
      <c r="Z34" s="2" t="s">
        <v>131</v>
      </c>
      <c r="AA34" s="31" t="s">
        <v>77</v>
      </c>
      <c r="AB34" s="31" t="s">
        <v>77</v>
      </c>
      <c r="AC34" s="15" t="str">
        <f t="shared" si="2"/>
        <v>CON-019</v>
      </c>
      <c r="AD34" s="14">
        <v>80111600</v>
      </c>
      <c r="AE34" s="43" t="s">
        <v>143</v>
      </c>
      <c r="AF34" s="32" t="s">
        <v>119</v>
      </c>
      <c r="AG34" s="32" t="s">
        <v>119</v>
      </c>
      <c r="AH34" s="33">
        <f t="shared" si="11"/>
        <v>11.799999999999999</v>
      </c>
      <c r="AI34" s="34" t="s">
        <v>78</v>
      </c>
      <c r="AJ34" s="19" t="s">
        <v>79</v>
      </c>
      <c r="AK34" s="35">
        <f t="shared" si="4"/>
        <v>110000000</v>
      </c>
      <c r="AL34" s="35">
        <f t="shared" si="10"/>
        <v>110000000</v>
      </c>
      <c r="AM34" s="34" t="s">
        <v>77</v>
      </c>
      <c r="AN34" s="34" t="s">
        <v>80</v>
      </c>
      <c r="AO34" s="36" t="s">
        <v>465</v>
      </c>
      <c r="AP34" s="37" t="s">
        <v>81</v>
      </c>
      <c r="AQ34" s="16" t="str">
        <f t="shared" si="5"/>
        <v>COMITÉ DE ASIGNACION Y RECONOCIMIENTO DE  PUNTAJE - CIARP</v>
      </c>
      <c r="AR34" s="14" t="s">
        <v>82</v>
      </c>
      <c r="AS34" s="38" t="s">
        <v>83</v>
      </c>
      <c r="AT34" s="34" t="s">
        <v>77</v>
      </c>
      <c r="AU34" s="34" t="s">
        <v>77</v>
      </c>
      <c r="AV34" s="17" t="s">
        <v>84</v>
      </c>
      <c r="AW34" s="17" t="s">
        <v>85</v>
      </c>
      <c r="AX34" s="17" t="s">
        <v>86</v>
      </c>
      <c r="AY34" s="17" t="s">
        <v>84</v>
      </c>
      <c r="AZ34" s="17"/>
      <c r="BA34" s="40"/>
    </row>
    <row r="35" spans="1:53" ht="57" hidden="1" x14ac:dyDescent="0.2">
      <c r="A35" s="1" t="s">
        <v>94</v>
      </c>
      <c r="B35" s="1" t="s">
        <v>336</v>
      </c>
      <c r="E35" s="39" t="s">
        <v>120</v>
      </c>
      <c r="F35" s="10" t="s">
        <v>71</v>
      </c>
      <c r="G35" s="10" t="s">
        <v>449</v>
      </c>
      <c r="H35" s="10" t="s">
        <v>22</v>
      </c>
      <c r="I35" s="10"/>
      <c r="J35" s="11" t="s">
        <v>87</v>
      </c>
      <c r="K35" s="11" t="s">
        <v>88</v>
      </c>
      <c r="L35" s="41" t="s">
        <v>89</v>
      </c>
      <c r="M35" s="41">
        <v>3</v>
      </c>
      <c r="N35" s="42">
        <v>3969000</v>
      </c>
      <c r="O35" s="10">
        <v>1</v>
      </c>
      <c r="P35" s="10" t="s">
        <v>90</v>
      </c>
      <c r="Q35" s="29">
        <v>46037</v>
      </c>
      <c r="R35" s="29">
        <v>46367</v>
      </c>
      <c r="S35" s="12">
        <f t="shared" ref="S35:S63" si="13">N35*W35</f>
        <v>43659000</v>
      </c>
      <c r="T35" s="30"/>
      <c r="U35" s="30"/>
      <c r="V35" s="12">
        <f t="shared" si="0"/>
        <v>0</v>
      </c>
      <c r="W35" s="45">
        <f t="shared" si="9"/>
        <v>11</v>
      </c>
      <c r="X35" s="13">
        <f t="shared" si="12"/>
        <v>43659000</v>
      </c>
      <c r="Y35" s="13" t="s">
        <v>434</v>
      </c>
      <c r="Z35" s="2" t="s">
        <v>76</v>
      </c>
      <c r="AA35" s="31" t="s">
        <v>91</v>
      </c>
      <c r="AB35" s="31" t="s">
        <v>77</v>
      </c>
      <c r="AC35" s="15" t="str">
        <f t="shared" si="2"/>
        <v>CON-020</v>
      </c>
      <c r="AD35" s="14">
        <v>80111600</v>
      </c>
      <c r="AE35" s="43" t="s">
        <v>441</v>
      </c>
      <c r="AF35" s="32" t="s">
        <v>119</v>
      </c>
      <c r="AG35" s="32" t="s">
        <v>119</v>
      </c>
      <c r="AH35" s="33">
        <f t="shared" si="11"/>
        <v>11</v>
      </c>
      <c r="AI35" s="34" t="s">
        <v>78</v>
      </c>
      <c r="AJ35" s="19" t="s">
        <v>79</v>
      </c>
      <c r="AK35" s="35">
        <f t="shared" si="4"/>
        <v>43659000</v>
      </c>
      <c r="AL35" s="35">
        <f t="shared" si="10"/>
        <v>43659000</v>
      </c>
      <c r="AM35" s="34" t="s">
        <v>77</v>
      </c>
      <c r="AN35" s="34" t="s">
        <v>80</v>
      </c>
      <c r="AO35" s="36" t="s">
        <v>465</v>
      </c>
      <c r="AP35" s="37" t="s">
        <v>81</v>
      </c>
      <c r="AQ35" s="16" t="str">
        <f t="shared" si="5"/>
        <v>GRUPO EDITORIAL</v>
      </c>
      <c r="AR35" s="14" t="s">
        <v>82</v>
      </c>
      <c r="AS35" s="38" t="s">
        <v>83</v>
      </c>
      <c r="AT35" s="34" t="s">
        <v>77</v>
      </c>
      <c r="AU35" s="34" t="s">
        <v>77</v>
      </c>
      <c r="AV35" s="17" t="s">
        <v>84</v>
      </c>
      <c r="AW35" s="17" t="s">
        <v>85</v>
      </c>
      <c r="AX35" s="17" t="s">
        <v>86</v>
      </c>
      <c r="AY35" s="17" t="s">
        <v>84</v>
      </c>
      <c r="AZ35" s="17"/>
      <c r="BA35" s="40"/>
    </row>
    <row r="36" spans="1:53" ht="71.25" hidden="1" x14ac:dyDescent="0.2">
      <c r="A36" s="1" t="s">
        <v>94</v>
      </c>
      <c r="B36" s="1" t="s">
        <v>336</v>
      </c>
      <c r="E36" s="39" t="s">
        <v>121</v>
      </c>
      <c r="F36" s="10" t="s">
        <v>71</v>
      </c>
      <c r="G36" s="10" t="s">
        <v>449</v>
      </c>
      <c r="H36" s="10" t="s">
        <v>22</v>
      </c>
      <c r="I36" s="10"/>
      <c r="J36" s="11" t="s">
        <v>87</v>
      </c>
      <c r="K36" s="11" t="s">
        <v>88</v>
      </c>
      <c r="L36" s="41" t="s">
        <v>89</v>
      </c>
      <c r="M36" s="41">
        <v>3</v>
      </c>
      <c r="N36" s="42">
        <v>3969000</v>
      </c>
      <c r="O36" s="10">
        <v>1</v>
      </c>
      <c r="P36" s="10" t="s">
        <v>90</v>
      </c>
      <c r="Q36" s="29">
        <v>46037</v>
      </c>
      <c r="R36" s="29">
        <v>46367</v>
      </c>
      <c r="S36" s="12">
        <f t="shared" si="13"/>
        <v>43659000</v>
      </c>
      <c r="T36" s="30"/>
      <c r="U36" s="30"/>
      <c r="V36" s="12">
        <f t="shared" si="0"/>
        <v>0</v>
      </c>
      <c r="W36" s="45">
        <f t="shared" si="9"/>
        <v>11</v>
      </c>
      <c r="X36" s="13">
        <f t="shared" si="12"/>
        <v>43659000</v>
      </c>
      <c r="Y36" s="13" t="s">
        <v>434</v>
      </c>
      <c r="Z36" s="2" t="s">
        <v>76</v>
      </c>
      <c r="AA36" s="31" t="s">
        <v>91</v>
      </c>
      <c r="AB36" s="31" t="s">
        <v>77</v>
      </c>
      <c r="AC36" s="15" t="str">
        <f t="shared" si="2"/>
        <v>CON-021</v>
      </c>
      <c r="AD36" s="14">
        <v>80111600</v>
      </c>
      <c r="AE36" s="43" t="s">
        <v>442</v>
      </c>
      <c r="AF36" s="32" t="s">
        <v>119</v>
      </c>
      <c r="AG36" s="32" t="s">
        <v>119</v>
      </c>
      <c r="AH36" s="33">
        <f t="shared" si="11"/>
        <v>11</v>
      </c>
      <c r="AI36" s="34" t="s">
        <v>78</v>
      </c>
      <c r="AJ36" s="19" t="s">
        <v>79</v>
      </c>
      <c r="AK36" s="35">
        <f t="shared" si="4"/>
        <v>43659000</v>
      </c>
      <c r="AL36" s="35">
        <f t="shared" si="10"/>
        <v>43659000</v>
      </c>
      <c r="AM36" s="34" t="s">
        <v>77</v>
      </c>
      <c r="AN36" s="34" t="s">
        <v>80</v>
      </c>
      <c r="AO36" s="36" t="s">
        <v>465</v>
      </c>
      <c r="AP36" s="37" t="s">
        <v>81</v>
      </c>
      <c r="AQ36" s="16" t="str">
        <f t="shared" si="5"/>
        <v>GRUPO EDITORIAL</v>
      </c>
      <c r="AR36" s="14" t="s">
        <v>82</v>
      </c>
      <c r="AS36" s="38" t="s">
        <v>83</v>
      </c>
      <c r="AT36" s="34" t="s">
        <v>77</v>
      </c>
      <c r="AU36" s="34" t="s">
        <v>77</v>
      </c>
      <c r="AV36" s="17" t="s">
        <v>84</v>
      </c>
      <c r="AW36" s="17" t="s">
        <v>85</v>
      </c>
      <c r="AX36" s="17" t="s">
        <v>86</v>
      </c>
      <c r="AY36" s="17" t="s">
        <v>84</v>
      </c>
      <c r="AZ36" s="17"/>
      <c r="BA36" s="40"/>
    </row>
    <row r="37" spans="1:53" ht="99.75" hidden="1" x14ac:dyDescent="0.2">
      <c r="A37" s="1" t="s">
        <v>94</v>
      </c>
      <c r="B37" s="1"/>
      <c r="E37" s="39" t="s">
        <v>123</v>
      </c>
      <c r="F37" s="10" t="s">
        <v>71</v>
      </c>
      <c r="G37" s="10" t="s">
        <v>449</v>
      </c>
      <c r="H37" s="10" t="s">
        <v>22</v>
      </c>
      <c r="I37" s="10"/>
      <c r="J37" s="11" t="s">
        <v>87</v>
      </c>
      <c r="K37" s="11" t="s">
        <v>88</v>
      </c>
      <c r="L37" s="41" t="s">
        <v>89</v>
      </c>
      <c r="M37" s="41">
        <v>1</v>
      </c>
      <c r="N37" s="42">
        <v>3417750</v>
      </c>
      <c r="O37" s="10">
        <v>1</v>
      </c>
      <c r="P37" s="10" t="s">
        <v>90</v>
      </c>
      <c r="Q37" s="29">
        <v>46037</v>
      </c>
      <c r="R37" s="29">
        <v>46367</v>
      </c>
      <c r="S37" s="12">
        <f t="shared" si="13"/>
        <v>37595250</v>
      </c>
      <c r="T37" s="30"/>
      <c r="U37" s="30"/>
      <c r="V37" s="12">
        <f t="shared" si="0"/>
        <v>0</v>
      </c>
      <c r="W37" s="45">
        <f t="shared" si="9"/>
        <v>11</v>
      </c>
      <c r="X37" s="13">
        <f t="shared" si="12"/>
        <v>37595250</v>
      </c>
      <c r="Y37" s="13" t="s">
        <v>434</v>
      </c>
      <c r="Z37" s="2" t="s">
        <v>76</v>
      </c>
      <c r="AA37" s="31" t="s">
        <v>91</v>
      </c>
      <c r="AB37" s="31" t="s">
        <v>77</v>
      </c>
      <c r="AC37" s="15" t="str">
        <f t="shared" si="2"/>
        <v>CON-022</v>
      </c>
      <c r="AD37" s="14">
        <v>80111600</v>
      </c>
      <c r="AE37" s="43" t="s">
        <v>153</v>
      </c>
      <c r="AF37" s="32" t="s">
        <v>119</v>
      </c>
      <c r="AG37" s="32" t="s">
        <v>119</v>
      </c>
      <c r="AH37" s="33">
        <f t="shared" si="11"/>
        <v>11</v>
      </c>
      <c r="AI37" s="34" t="s">
        <v>78</v>
      </c>
      <c r="AJ37" s="19" t="s">
        <v>79</v>
      </c>
      <c r="AK37" s="35">
        <f t="shared" si="4"/>
        <v>37595250</v>
      </c>
      <c r="AL37" s="35">
        <f t="shared" si="10"/>
        <v>37595250</v>
      </c>
      <c r="AM37" s="34" t="s">
        <v>77</v>
      </c>
      <c r="AN37" s="34" t="s">
        <v>80</v>
      </c>
      <c r="AO37" s="36" t="s">
        <v>465</v>
      </c>
      <c r="AP37" s="37" t="s">
        <v>81</v>
      </c>
      <c r="AQ37" s="16" t="str">
        <f t="shared" si="5"/>
        <v>GRUPO EDITORIAL</v>
      </c>
      <c r="AR37" s="14" t="s">
        <v>82</v>
      </c>
      <c r="AS37" s="38" t="s">
        <v>83</v>
      </c>
      <c r="AT37" s="34" t="s">
        <v>77</v>
      </c>
      <c r="AU37" s="34" t="s">
        <v>77</v>
      </c>
      <c r="AV37" s="17" t="s">
        <v>84</v>
      </c>
      <c r="AW37" s="17" t="s">
        <v>85</v>
      </c>
      <c r="AX37" s="17" t="s">
        <v>86</v>
      </c>
      <c r="AY37" s="17" t="s">
        <v>84</v>
      </c>
      <c r="AZ37" s="17"/>
      <c r="BA37" s="40"/>
    </row>
    <row r="38" spans="1:53" ht="71.25" hidden="1" x14ac:dyDescent="0.2">
      <c r="A38" s="1" t="s">
        <v>94</v>
      </c>
      <c r="B38" s="1"/>
      <c r="E38" s="39" t="s">
        <v>379</v>
      </c>
      <c r="F38" s="10" t="s">
        <v>71</v>
      </c>
      <c r="G38" s="10" t="s">
        <v>449</v>
      </c>
      <c r="H38" s="10" t="s">
        <v>22</v>
      </c>
      <c r="I38" s="10"/>
      <c r="J38" s="11" t="s">
        <v>87</v>
      </c>
      <c r="K38" s="11" t="s">
        <v>88</v>
      </c>
      <c r="L38" s="41" t="s">
        <v>89</v>
      </c>
      <c r="M38" s="41">
        <v>1</v>
      </c>
      <c r="N38" s="42">
        <v>3417750</v>
      </c>
      <c r="O38" s="10">
        <v>1</v>
      </c>
      <c r="P38" s="10" t="s">
        <v>90</v>
      </c>
      <c r="Q38" s="29">
        <v>46037</v>
      </c>
      <c r="R38" s="29">
        <v>46367</v>
      </c>
      <c r="S38" s="12">
        <f t="shared" si="13"/>
        <v>37595250</v>
      </c>
      <c r="T38" s="30"/>
      <c r="U38" s="30"/>
      <c r="V38" s="12">
        <f t="shared" si="0"/>
        <v>0</v>
      </c>
      <c r="W38" s="45">
        <f t="shared" si="9"/>
        <v>11</v>
      </c>
      <c r="X38" s="13">
        <f t="shared" si="12"/>
        <v>37595250</v>
      </c>
      <c r="Y38" s="13" t="s">
        <v>434</v>
      </c>
      <c r="Z38" s="2" t="s">
        <v>76</v>
      </c>
      <c r="AA38" s="31" t="s">
        <v>91</v>
      </c>
      <c r="AB38" s="31" t="s">
        <v>77</v>
      </c>
      <c r="AC38" s="15" t="str">
        <f t="shared" si="2"/>
        <v>CON-023</v>
      </c>
      <c r="AD38" s="14">
        <v>80111600</v>
      </c>
      <c r="AE38" s="43" t="s">
        <v>440</v>
      </c>
      <c r="AF38" s="32" t="s">
        <v>119</v>
      </c>
      <c r="AG38" s="32" t="s">
        <v>119</v>
      </c>
      <c r="AH38" s="33">
        <f t="shared" si="11"/>
        <v>11</v>
      </c>
      <c r="AI38" s="34" t="s">
        <v>78</v>
      </c>
      <c r="AJ38" s="19" t="s">
        <v>79</v>
      </c>
      <c r="AK38" s="35">
        <f t="shared" si="4"/>
        <v>37595250</v>
      </c>
      <c r="AL38" s="35">
        <f t="shared" si="10"/>
        <v>37595250</v>
      </c>
      <c r="AM38" s="34" t="s">
        <v>77</v>
      </c>
      <c r="AN38" s="34" t="s">
        <v>80</v>
      </c>
      <c r="AO38" s="36" t="s">
        <v>465</v>
      </c>
      <c r="AP38" s="37" t="s">
        <v>81</v>
      </c>
      <c r="AQ38" s="16" t="str">
        <f t="shared" si="5"/>
        <v>GRUPO EDITORIAL</v>
      </c>
      <c r="AR38" s="14" t="s">
        <v>82</v>
      </c>
      <c r="AS38" s="38" t="s">
        <v>83</v>
      </c>
      <c r="AT38" s="34" t="s">
        <v>77</v>
      </c>
      <c r="AU38" s="34" t="s">
        <v>77</v>
      </c>
      <c r="AV38" s="17" t="s">
        <v>84</v>
      </c>
      <c r="AW38" s="17" t="s">
        <v>85</v>
      </c>
      <c r="AX38" s="17" t="s">
        <v>86</v>
      </c>
      <c r="AY38" s="17" t="s">
        <v>84</v>
      </c>
      <c r="AZ38" s="17"/>
      <c r="BA38" s="40"/>
    </row>
    <row r="39" spans="1:53" ht="48" hidden="1" x14ac:dyDescent="0.2">
      <c r="A39" s="1" t="s">
        <v>94</v>
      </c>
      <c r="B39" s="1"/>
      <c r="E39" s="39" t="s">
        <v>380</v>
      </c>
      <c r="F39" s="10" t="s">
        <v>71</v>
      </c>
      <c r="G39" s="10" t="s">
        <v>449</v>
      </c>
      <c r="H39" s="10" t="s">
        <v>22</v>
      </c>
      <c r="I39" s="10"/>
      <c r="J39" s="11" t="s">
        <v>87</v>
      </c>
      <c r="K39" s="11" t="s">
        <v>88</v>
      </c>
      <c r="L39" s="41" t="s">
        <v>89</v>
      </c>
      <c r="M39" s="41">
        <v>4</v>
      </c>
      <c r="N39" s="42">
        <v>4299750</v>
      </c>
      <c r="O39" s="10">
        <v>1</v>
      </c>
      <c r="P39" s="10" t="s">
        <v>90</v>
      </c>
      <c r="Q39" s="29">
        <v>46037</v>
      </c>
      <c r="R39" s="29">
        <v>46367</v>
      </c>
      <c r="S39" s="12">
        <f t="shared" si="13"/>
        <v>47297250</v>
      </c>
      <c r="T39" s="30"/>
      <c r="U39" s="30"/>
      <c r="V39" s="12">
        <f t="shared" si="0"/>
        <v>0</v>
      </c>
      <c r="W39" s="45">
        <f t="shared" si="9"/>
        <v>11</v>
      </c>
      <c r="X39" s="13">
        <f t="shared" si="12"/>
        <v>47297250</v>
      </c>
      <c r="Y39" s="13" t="s">
        <v>434</v>
      </c>
      <c r="Z39" s="2" t="s">
        <v>76</v>
      </c>
      <c r="AA39" s="31" t="s">
        <v>91</v>
      </c>
      <c r="AB39" s="31" t="s">
        <v>77</v>
      </c>
      <c r="AC39" s="15" t="str">
        <f t="shared" si="2"/>
        <v>CON-024</v>
      </c>
      <c r="AD39" s="14">
        <v>80111600</v>
      </c>
      <c r="AE39" s="43" t="s">
        <v>150</v>
      </c>
      <c r="AF39" s="32" t="s">
        <v>119</v>
      </c>
      <c r="AG39" s="32" t="s">
        <v>119</v>
      </c>
      <c r="AH39" s="33">
        <f t="shared" si="11"/>
        <v>11</v>
      </c>
      <c r="AI39" s="34" t="s">
        <v>78</v>
      </c>
      <c r="AJ39" s="19" t="s">
        <v>79</v>
      </c>
      <c r="AK39" s="35">
        <f t="shared" si="4"/>
        <v>47297250</v>
      </c>
      <c r="AL39" s="35">
        <f t="shared" si="10"/>
        <v>47297250</v>
      </c>
      <c r="AM39" s="34" t="s">
        <v>77</v>
      </c>
      <c r="AN39" s="34" t="s">
        <v>80</v>
      </c>
      <c r="AO39" s="36" t="s">
        <v>465</v>
      </c>
      <c r="AP39" s="37" t="s">
        <v>81</v>
      </c>
      <c r="AQ39" s="16" t="str">
        <f t="shared" si="5"/>
        <v>GRUPO EDITORIAL</v>
      </c>
      <c r="AR39" s="14" t="s">
        <v>82</v>
      </c>
      <c r="AS39" s="38" t="s">
        <v>83</v>
      </c>
      <c r="AT39" s="34" t="s">
        <v>77</v>
      </c>
      <c r="AU39" s="34" t="s">
        <v>77</v>
      </c>
      <c r="AV39" s="17" t="s">
        <v>84</v>
      </c>
      <c r="AW39" s="17" t="s">
        <v>85</v>
      </c>
      <c r="AX39" s="17" t="s">
        <v>86</v>
      </c>
      <c r="AY39" s="17" t="s">
        <v>84</v>
      </c>
      <c r="AZ39" s="17"/>
      <c r="BA39" s="40"/>
    </row>
    <row r="40" spans="1:53" ht="57" hidden="1" x14ac:dyDescent="0.2">
      <c r="A40" s="1" t="s">
        <v>94</v>
      </c>
      <c r="B40" s="1" t="s">
        <v>336</v>
      </c>
      <c r="E40" s="39" t="s">
        <v>381</v>
      </c>
      <c r="F40" s="10" t="s">
        <v>71</v>
      </c>
      <c r="G40" s="10" t="s">
        <v>449</v>
      </c>
      <c r="H40" s="10" t="s">
        <v>22</v>
      </c>
      <c r="I40" s="10"/>
      <c r="J40" s="11" t="s">
        <v>87</v>
      </c>
      <c r="K40" s="11" t="s">
        <v>88</v>
      </c>
      <c r="L40" s="41" t="s">
        <v>96</v>
      </c>
      <c r="M40" s="41">
        <v>3</v>
      </c>
      <c r="N40" s="42">
        <v>5842200</v>
      </c>
      <c r="O40" s="10">
        <v>1</v>
      </c>
      <c r="P40" s="10" t="s">
        <v>90</v>
      </c>
      <c r="Q40" s="29">
        <v>46037</v>
      </c>
      <c r="R40" s="29">
        <v>46367</v>
      </c>
      <c r="S40" s="12">
        <f t="shared" si="13"/>
        <v>64264200</v>
      </c>
      <c r="T40" s="30"/>
      <c r="U40" s="30"/>
      <c r="V40" s="12">
        <f t="shared" si="0"/>
        <v>0</v>
      </c>
      <c r="W40" s="45">
        <f t="shared" si="9"/>
        <v>11</v>
      </c>
      <c r="X40" s="13">
        <f t="shared" si="12"/>
        <v>64264200</v>
      </c>
      <c r="Y40" s="13" t="s">
        <v>434</v>
      </c>
      <c r="Z40" s="2" t="s">
        <v>76</v>
      </c>
      <c r="AA40" s="31" t="s">
        <v>91</v>
      </c>
      <c r="AB40" s="31" t="s">
        <v>77</v>
      </c>
      <c r="AC40" s="15" t="str">
        <f t="shared" si="2"/>
        <v>CON-025</v>
      </c>
      <c r="AD40" s="14">
        <v>80111600</v>
      </c>
      <c r="AE40" s="43" t="s">
        <v>156</v>
      </c>
      <c r="AF40" s="32" t="s">
        <v>119</v>
      </c>
      <c r="AG40" s="32" t="s">
        <v>119</v>
      </c>
      <c r="AH40" s="33">
        <f t="shared" si="11"/>
        <v>11</v>
      </c>
      <c r="AI40" s="34" t="s">
        <v>78</v>
      </c>
      <c r="AJ40" s="19" t="s">
        <v>79</v>
      </c>
      <c r="AK40" s="35">
        <f t="shared" si="4"/>
        <v>64264200</v>
      </c>
      <c r="AL40" s="35">
        <f t="shared" si="10"/>
        <v>64264200</v>
      </c>
      <c r="AM40" s="34" t="s">
        <v>77</v>
      </c>
      <c r="AN40" s="34" t="s">
        <v>80</v>
      </c>
      <c r="AO40" s="36" t="s">
        <v>465</v>
      </c>
      <c r="AP40" s="37" t="s">
        <v>81</v>
      </c>
      <c r="AQ40" s="16" t="str">
        <f t="shared" si="5"/>
        <v>GRUPO EDITORIAL</v>
      </c>
      <c r="AR40" s="14" t="s">
        <v>82</v>
      </c>
      <c r="AS40" s="38" t="s">
        <v>83</v>
      </c>
      <c r="AT40" s="34" t="s">
        <v>77</v>
      </c>
      <c r="AU40" s="34" t="s">
        <v>77</v>
      </c>
      <c r="AV40" s="17" t="s">
        <v>84</v>
      </c>
      <c r="AW40" s="17" t="s">
        <v>85</v>
      </c>
      <c r="AX40" s="17" t="s">
        <v>86</v>
      </c>
      <c r="AY40" s="17" t="s">
        <v>84</v>
      </c>
      <c r="AZ40" s="17"/>
      <c r="BA40" s="40"/>
    </row>
    <row r="41" spans="1:53" ht="114" hidden="1" x14ac:dyDescent="0.2">
      <c r="A41" s="1" t="s">
        <v>157</v>
      </c>
      <c r="B41" s="1" t="s">
        <v>336</v>
      </c>
      <c r="E41" s="39" t="s">
        <v>125</v>
      </c>
      <c r="F41" s="10" t="s">
        <v>71</v>
      </c>
      <c r="G41" s="10" t="s">
        <v>17</v>
      </c>
      <c r="H41" s="10" t="s">
        <v>18</v>
      </c>
      <c r="I41" s="10"/>
      <c r="J41" s="11" t="s">
        <v>87</v>
      </c>
      <c r="K41" s="11" t="s">
        <v>88</v>
      </c>
      <c r="L41" s="41" t="s">
        <v>96</v>
      </c>
      <c r="M41" s="41">
        <v>6</v>
      </c>
      <c r="N41" s="42">
        <v>6770400</v>
      </c>
      <c r="O41" s="10">
        <v>1</v>
      </c>
      <c r="P41" s="10" t="s">
        <v>90</v>
      </c>
      <c r="Q41" s="29">
        <v>46055</v>
      </c>
      <c r="R41" s="29">
        <v>46376</v>
      </c>
      <c r="S41" s="12">
        <f t="shared" si="13"/>
        <v>72443280</v>
      </c>
      <c r="T41" s="30"/>
      <c r="U41" s="30"/>
      <c r="V41" s="12">
        <f t="shared" si="0"/>
        <v>0</v>
      </c>
      <c r="W41" s="45">
        <f t="shared" si="9"/>
        <v>10.7</v>
      </c>
      <c r="X41" s="13">
        <f t="shared" si="12"/>
        <v>72443280</v>
      </c>
      <c r="Y41" s="13" t="s">
        <v>434</v>
      </c>
      <c r="Z41" s="2" t="s">
        <v>76</v>
      </c>
      <c r="AA41" s="31" t="s">
        <v>91</v>
      </c>
      <c r="AB41" s="31" t="s">
        <v>77</v>
      </c>
      <c r="AC41" s="15" t="str">
        <f t="shared" si="2"/>
        <v>CON-026</v>
      </c>
      <c r="AD41" s="14">
        <v>80111600</v>
      </c>
      <c r="AE41" s="43" t="s">
        <v>259</v>
      </c>
      <c r="AF41" s="32" t="s">
        <v>119</v>
      </c>
      <c r="AG41" s="32" t="s">
        <v>119</v>
      </c>
      <c r="AH41" s="33">
        <f t="shared" si="11"/>
        <v>10.7</v>
      </c>
      <c r="AI41" s="34" t="s">
        <v>78</v>
      </c>
      <c r="AJ41" s="19" t="s">
        <v>79</v>
      </c>
      <c r="AK41" s="35">
        <f t="shared" si="4"/>
        <v>72443280</v>
      </c>
      <c r="AL41" s="35">
        <f t="shared" si="10"/>
        <v>72443280</v>
      </c>
      <c r="AM41" s="34" t="s">
        <v>77</v>
      </c>
      <c r="AN41" s="34" t="s">
        <v>80</v>
      </c>
      <c r="AO41" s="36" t="s">
        <v>465</v>
      </c>
      <c r="AP41" s="37" t="s">
        <v>81</v>
      </c>
      <c r="AQ41" s="16" t="str">
        <f t="shared" si="5"/>
        <v>DESPACHO VAD</v>
      </c>
      <c r="AR41" s="14" t="s">
        <v>82</v>
      </c>
      <c r="AS41" s="38" t="s">
        <v>83</v>
      </c>
      <c r="AT41" s="34" t="s">
        <v>77</v>
      </c>
      <c r="AU41" s="34" t="s">
        <v>77</v>
      </c>
      <c r="AV41" s="17" t="s">
        <v>84</v>
      </c>
      <c r="AW41" s="17" t="s">
        <v>85</v>
      </c>
      <c r="AX41" s="17" t="s">
        <v>86</v>
      </c>
      <c r="AY41" s="17" t="s">
        <v>84</v>
      </c>
      <c r="AZ41" s="17"/>
      <c r="BA41" s="40"/>
    </row>
    <row r="42" spans="1:53" ht="99.75" hidden="1" x14ac:dyDescent="0.2">
      <c r="A42" s="1" t="s">
        <v>94</v>
      </c>
      <c r="B42" s="1" t="s">
        <v>336</v>
      </c>
      <c r="E42" s="39" t="s">
        <v>382</v>
      </c>
      <c r="F42" s="10" t="s">
        <v>71</v>
      </c>
      <c r="G42" s="10" t="s">
        <v>17</v>
      </c>
      <c r="H42" s="10" t="s">
        <v>456</v>
      </c>
      <c r="I42" s="10"/>
      <c r="J42" s="11" t="s">
        <v>87</v>
      </c>
      <c r="K42" s="11" t="s">
        <v>88</v>
      </c>
      <c r="L42" s="41" t="s">
        <v>96</v>
      </c>
      <c r="M42" s="41">
        <v>6</v>
      </c>
      <c r="N42" s="42">
        <v>6770400</v>
      </c>
      <c r="O42" s="10">
        <v>1</v>
      </c>
      <c r="P42" s="10" t="s">
        <v>90</v>
      </c>
      <c r="Q42" s="29">
        <v>46037</v>
      </c>
      <c r="R42" s="29">
        <v>46379</v>
      </c>
      <c r="S42" s="12">
        <f t="shared" si="13"/>
        <v>77182560</v>
      </c>
      <c r="T42" s="30"/>
      <c r="U42" s="30"/>
      <c r="V42" s="12">
        <f t="shared" si="0"/>
        <v>0</v>
      </c>
      <c r="W42" s="45">
        <f t="shared" si="9"/>
        <v>11.4</v>
      </c>
      <c r="X42" s="13">
        <f t="shared" si="12"/>
        <v>77182560</v>
      </c>
      <c r="Y42" s="13" t="s">
        <v>434</v>
      </c>
      <c r="Z42" s="2" t="s">
        <v>76</v>
      </c>
      <c r="AA42" s="31" t="s">
        <v>91</v>
      </c>
      <c r="AB42" s="31" t="s">
        <v>77</v>
      </c>
      <c r="AC42" s="15" t="str">
        <f t="shared" si="2"/>
        <v>CON-027</v>
      </c>
      <c r="AD42" s="14">
        <v>80111600</v>
      </c>
      <c r="AE42" s="43" t="s">
        <v>341</v>
      </c>
      <c r="AF42" s="32" t="s">
        <v>119</v>
      </c>
      <c r="AG42" s="32" t="s">
        <v>119</v>
      </c>
      <c r="AH42" s="33">
        <f t="shared" si="11"/>
        <v>11.4</v>
      </c>
      <c r="AI42" s="34" t="s">
        <v>78</v>
      </c>
      <c r="AJ42" s="19" t="s">
        <v>79</v>
      </c>
      <c r="AK42" s="35">
        <f t="shared" si="4"/>
        <v>77182560</v>
      </c>
      <c r="AL42" s="35">
        <f t="shared" si="10"/>
        <v>77182560</v>
      </c>
      <c r="AM42" s="34" t="s">
        <v>77</v>
      </c>
      <c r="AN42" s="34" t="s">
        <v>80</v>
      </c>
      <c r="AO42" s="36" t="s">
        <v>465</v>
      </c>
      <c r="AP42" s="37" t="s">
        <v>81</v>
      </c>
      <c r="AQ42" s="16" t="str">
        <f t="shared" si="5"/>
        <v>DIRECCIÓN FINANCIERA</v>
      </c>
      <c r="AR42" s="14" t="s">
        <v>82</v>
      </c>
      <c r="AS42" s="38" t="s">
        <v>83</v>
      </c>
      <c r="AT42" s="34" t="s">
        <v>77</v>
      </c>
      <c r="AU42" s="34" t="s">
        <v>77</v>
      </c>
      <c r="AV42" s="17" t="s">
        <v>84</v>
      </c>
      <c r="AW42" s="17" t="s">
        <v>85</v>
      </c>
      <c r="AX42" s="17" t="s">
        <v>86</v>
      </c>
      <c r="AY42" s="17" t="s">
        <v>84</v>
      </c>
      <c r="AZ42" s="17"/>
      <c r="BA42" s="40"/>
    </row>
    <row r="43" spans="1:53" ht="114" hidden="1" x14ac:dyDescent="0.2">
      <c r="A43" s="1" t="s">
        <v>157</v>
      </c>
      <c r="B43" s="1" t="s">
        <v>336</v>
      </c>
      <c r="E43" s="39" t="s">
        <v>383</v>
      </c>
      <c r="F43" s="10" t="s">
        <v>71</v>
      </c>
      <c r="G43" s="10" t="s">
        <v>17</v>
      </c>
      <c r="H43" s="10" t="s">
        <v>456</v>
      </c>
      <c r="I43" s="10"/>
      <c r="J43" s="11" t="s">
        <v>87</v>
      </c>
      <c r="K43" s="11" t="s">
        <v>88</v>
      </c>
      <c r="L43" s="41" t="s">
        <v>89</v>
      </c>
      <c r="M43" s="41">
        <v>5</v>
      </c>
      <c r="N43" s="42">
        <v>4630500</v>
      </c>
      <c r="O43" s="10">
        <v>1</v>
      </c>
      <c r="P43" s="10" t="s">
        <v>90</v>
      </c>
      <c r="Q43" s="29">
        <v>46037</v>
      </c>
      <c r="R43" s="29">
        <v>46379</v>
      </c>
      <c r="S43" s="12">
        <f t="shared" si="13"/>
        <v>52787700</v>
      </c>
      <c r="T43" s="30"/>
      <c r="U43" s="30"/>
      <c r="V43" s="12">
        <f t="shared" si="0"/>
        <v>0</v>
      </c>
      <c r="W43" s="45">
        <f t="shared" si="9"/>
        <v>11.4</v>
      </c>
      <c r="X43" s="13">
        <f t="shared" si="12"/>
        <v>52787700</v>
      </c>
      <c r="Y43" s="13" t="s">
        <v>434</v>
      </c>
      <c r="Z43" s="2" t="s">
        <v>76</v>
      </c>
      <c r="AA43" s="31" t="s">
        <v>91</v>
      </c>
      <c r="AB43" s="31" t="s">
        <v>77</v>
      </c>
      <c r="AC43" s="15" t="str">
        <f t="shared" si="2"/>
        <v>CON-028</v>
      </c>
      <c r="AD43" s="14">
        <v>80111600</v>
      </c>
      <c r="AE43" s="43" t="s">
        <v>469</v>
      </c>
      <c r="AF43" s="32" t="s">
        <v>119</v>
      </c>
      <c r="AG43" s="32" t="s">
        <v>119</v>
      </c>
      <c r="AH43" s="33">
        <f t="shared" si="11"/>
        <v>11.4</v>
      </c>
      <c r="AI43" s="34" t="s">
        <v>78</v>
      </c>
      <c r="AJ43" s="19" t="s">
        <v>79</v>
      </c>
      <c r="AK43" s="35">
        <f t="shared" si="4"/>
        <v>52787700</v>
      </c>
      <c r="AL43" s="35">
        <f t="shared" si="10"/>
        <v>52787700</v>
      </c>
      <c r="AM43" s="34" t="s">
        <v>77</v>
      </c>
      <c r="AN43" s="34" t="s">
        <v>80</v>
      </c>
      <c r="AO43" s="36" t="s">
        <v>465</v>
      </c>
      <c r="AP43" s="37" t="s">
        <v>81</v>
      </c>
      <c r="AQ43" s="16" t="str">
        <f t="shared" si="5"/>
        <v>DIRECCIÓN FINANCIERA</v>
      </c>
      <c r="AR43" s="14" t="s">
        <v>82</v>
      </c>
      <c r="AS43" s="38" t="s">
        <v>83</v>
      </c>
      <c r="AT43" s="34" t="s">
        <v>77</v>
      </c>
      <c r="AU43" s="34" t="s">
        <v>77</v>
      </c>
      <c r="AV43" s="17" t="s">
        <v>84</v>
      </c>
      <c r="AW43" s="17" t="s">
        <v>85</v>
      </c>
      <c r="AX43" s="17" t="s">
        <v>86</v>
      </c>
      <c r="AY43" s="17" t="s">
        <v>84</v>
      </c>
      <c r="AZ43" s="17"/>
      <c r="BA43" s="40"/>
    </row>
    <row r="44" spans="1:53" ht="85.5" hidden="1" x14ac:dyDescent="0.2">
      <c r="A44" s="1" t="s">
        <v>251</v>
      </c>
      <c r="B44" s="1" t="s">
        <v>336</v>
      </c>
      <c r="E44" s="39" t="s">
        <v>384</v>
      </c>
      <c r="F44" s="10" t="s">
        <v>71</v>
      </c>
      <c r="G44" s="10" t="s">
        <v>17</v>
      </c>
      <c r="H44" s="10" t="s">
        <v>18</v>
      </c>
      <c r="I44" s="10" t="s">
        <v>162</v>
      </c>
      <c r="J44" s="11" t="s">
        <v>87</v>
      </c>
      <c r="K44" s="11" t="s">
        <v>88</v>
      </c>
      <c r="L44" s="41" t="s">
        <v>96</v>
      </c>
      <c r="M44" s="41">
        <v>5</v>
      </c>
      <c r="N44" s="42">
        <v>6614400</v>
      </c>
      <c r="O44" s="10">
        <v>1</v>
      </c>
      <c r="P44" s="10" t="s">
        <v>90</v>
      </c>
      <c r="Q44" s="29">
        <v>46035</v>
      </c>
      <c r="R44" s="29">
        <v>46374</v>
      </c>
      <c r="S44" s="12">
        <f t="shared" si="13"/>
        <v>74742720</v>
      </c>
      <c r="T44" s="30"/>
      <c r="U44" s="30"/>
      <c r="V44" s="12">
        <f t="shared" si="0"/>
        <v>0</v>
      </c>
      <c r="W44" s="45">
        <f t="shared" si="9"/>
        <v>11.299999999999999</v>
      </c>
      <c r="X44" s="13">
        <f t="shared" si="12"/>
        <v>74742720</v>
      </c>
      <c r="Y44" s="13" t="s">
        <v>434</v>
      </c>
      <c r="Z44" s="2" t="s">
        <v>76</v>
      </c>
      <c r="AA44" s="31" t="s">
        <v>264</v>
      </c>
      <c r="AB44" s="31" t="s">
        <v>77</v>
      </c>
      <c r="AC44" s="15" t="str">
        <f t="shared" si="2"/>
        <v>CON-029</v>
      </c>
      <c r="AD44" s="14">
        <v>80111600</v>
      </c>
      <c r="AE44" s="43" t="s">
        <v>423</v>
      </c>
      <c r="AF44" s="32" t="s">
        <v>119</v>
      </c>
      <c r="AG44" s="32" t="s">
        <v>119</v>
      </c>
      <c r="AH44" s="33">
        <f t="shared" si="11"/>
        <v>11.299999999999999</v>
      </c>
      <c r="AI44" s="34" t="s">
        <v>78</v>
      </c>
      <c r="AJ44" s="19" t="s">
        <v>79</v>
      </c>
      <c r="AK44" s="35">
        <f t="shared" si="4"/>
        <v>74742720</v>
      </c>
      <c r="AL44" s="35">
        <f t="shared" si="10"/>
        <v>74742720</v>
      </c>
      <c r="AM44" s="34" t="s">
        <v>77</v>
      </c>
      <c r="AN44" s="34" t="s">
        <v>80</v>
      </c>
      <c r="AO44" s="36" t="s">
        <v>465</v>
      </c>
      <c r="AP44" s="37" t="s">
        <v>81</v>
      </c>
      <c r="AQ44" s="16" t="str">
        <f>I44</f>
        <v>Grupo Interno de Trabajo de Infraestructura Física</v>
      </c>
      <c r="AR44" s="14" t="s">
        <v>82</v>
      </c>
      <c r="AS44" s="38" t="s">
        <v>83</v>
      </c>
      <c r="AT44" s="34" t="s">
        <v>77</v>
      </c>
      <c r="AU44" s="34" t="s">
        <v>77</v>
      </c>
      <c r="AV44" s="17" t="s">
        <v>84</v>
      </c>
      <c r="AW44" s="17" t="s">
        <v>85</v>
      </c>
      <c r="AX44" s="17" t="s">
        <v>86</v>
      </c>
      <c r="AY44" s="17" t="s">
        <v>84</v>
      </c>
      <c r="AZ44" s="17"/>
      <c r="BA44" s="40"/>
    </row>
    <row r="45" spans="1:53" ht="71.25" hidden="1" x14ac:dyDescent="0.2">
      <c r="A45" s="1" t="s">
        <v>251</v>
      </c>
      <c r="B45" s="1" t="s">
        <v>336</v>
      </c>
      <c r="E45" s="39" t="s">
        <v>385</v>
      </c>
      <c r="F45" s="10" t="s">
        <v>71</v>
      </c>
      <c r="G45" s="10" t="s">
        <v>17</v>
      </c>
      <c r="H45" s="10" t="s">
        <v>18</v>
      </c>
      <c r="I45" s="10" t="s">
        <v>162</v>
      </c>
      <c r="J45" s="11" t="s">
        <v>87</v>
      </c>
      <c r="K45" s="11" t="s">
        <v>88</v>
      </c>
      <c r="L45" s="41" t="s">
        <v>99</v>
      </c>
      <c r="M45" s="41">
        <v>1</v>
      </c>
      <c r="N45" s="42">
        <v>7284160</v>
      </c>
      <c r="O45" s="10">
        <v>1</v>
      </c>
      <c r="P45" s="10" t="s">
        <v>90</v>
      </c>
      <c r="Q45" s="29">
        <v>46038</v>
      </c>
      <c r="R45" s="29">
        <v>46371</v>
      </c>
      <c r="S45" s="12">
        <f t="shared" si="13"/>
        <v>80854176</v>
      </c>
      <c r="T45" s="30"/>
      <c r="U45" s="30"/>
      <c r="V45" s="12">
        <f t="shared" si="0"/>
        <v>0</v>
      </c>
      <c r="W45" s="45">
        <f t="shared" si="9"/>
        <v>11.1</v>
      </c>
      <c r="X45" s="13">
        <f t="shared" si="12"/>
        <v>80854176</v>
      </c>
      <c r="Y45" s="13" t="s">
        <v>434</v>
      </c>
      <c r="Z45" s="2" t="s">
        <v>76</v>
      </c>
      <c r="AA45" s="31" t="s">
        <v>91</v>
      </c>
      <c r="AB45" s="31" t="s">
        <v>77</v>
      </c>
      <c r="AC45" s="15" t="str">
        <f t="shared" si="2"/>
        <v>CON-030</v>
      </c>
      <c r="AD45" s="14">
        <v>80111600</v>
      </c>
      <c r="AE45" s="43" t="s">
        <v>340</v>
      </c>
      <c r="AF45" s="32" t="s">
        <v>119</v>
      </c>
      <c r="AG45" s="32" t="s">
        <v>119</v>
      </c>
      <c r="AH45" s="33">
        <f t="shared" si="11"/>
        <v>11.1</v>
      </c>
      <c r="AI45" s="34" t="s">
        <v>78</v>
      </c>
      <c r="AJ45" s="19" t="s">
        <v>79</v>
      </c>
      <c r="AK45" s="35">
        <f t="shared" si="4"/>
        <v>80854176</v>
      </c>
      <c r="AL45" s="35">
        <f t="shared" si="10"/>
        <v>80854176</v>
      </c>
      <c r="AM45" s="34" t="s">
        <v>77</v>
      </c>
      <c r="AN45" s="34" t="s">
        <v>80</v>
      </c>
      <c r="AO45" s="36" t="s">
        <v>465</v>
      </c>
      <c r="AP45" s="37" t="s">
        <v>81</v>
      </c>
      <c r="AQ45" s="16" t="str">
        <f>I45</f>
        <v>Grupo Interno de Trabajo de Infraestructura Física</v>
      </c>
      <c r="AR45" s="14" t="s">
        <v>82</v>
      </c>
      <c r="AS45" s="38" t="s">
        <v>83</v>
      </c>
      <c r="AT45" s="34" t="s">
        <v>77</v>
      </c>
      <c r="AU45" s="34" t="s">
        <v>77</v>
      </c>
      <c r="AV45" s="17" t="s">
        <v>84</v>
      </c>
      <c r="AW45" s="17" t="s">
        <v>85</v>
      </c>
      <c r="AX45" s="17" t="s">
        <v>86</v>
      </c>
      <c r="AY45" s="17" t="s">
        <v>84</v>
      </c>
      <c r="AZ45" s="17"/>
      <c r="BA45" s="40"/>
    </row>
    <row r="46" spans="1:53" ht="128.25" hidden="1" x14ac:dyDescent="0.2">
      <c r="A46" s="1" t="s">
        <v>251</v>
      </c>
      <c r="B46" s="1" t="s">
        <v>336</v>
      </c>
      <c r="E46" s="39" t="s">
        <v>126</v>
      </c>
      <c r="F46" s="10" t="s">
        <v>71</v>
      </c>
      <c r="G46" s="10" t="s">
        <v>17</v>
      </c>
      <c r="H46" s="10" t="s">
        <v>18</v>
      </c>
      <c r="I46" s="10" t="s">
        <v>162</v>
      </c>
      <c r="J46" s="11" t="s">
        <v>87</v>
      </c>
      <c r="K46" s="11" t="s">
        <v>88</v>
      </c>
      <c r="L46" s="41" t="s">
        <v>99</v>
      </c>
      <c r="M46" s="41">
        <v>3</v>
      </c>
      <c r="N46" s="42">
        <v>8569600</v>
      </c>
      <c r="O46" s="10">
        <v>1</v>
      </c>
      <c r="P46" s="10" t="s">
        <v>90</v>
      </c>
      <c r="Q46" s="29">
        <v>46041</v>
      </c>
      <c r="R46" s="29">
        <v>46374</v>
      </c>
      <c r="S46" s="12">
        <f t="shared" si="13"/>
        <v>95122560</v>
      </c>
      <c r="T46" s="30"/>
      <c r="U46" s="30"/>
      <c r="V46" s="12">
        <f t="shared" si="0"/>
        <v>0</v>
      </c>
      <c r="W46" s="45">
        <f t="shared" si="9"/>
        <v>11.1</v>
      </c>
      <c r="X46" s="13">
        <f t="shared" si="12"/>
        <v>95122560</v>
      </c>
      <c r="Y46" s="13" t="s">
        <v>434</v>
      </c>
      <c r="Z46" s="2" t="s">
        <v>76</v>
      </c>
      <c r="AA46" s="31" t="s">
        <v>91</v>
      </c>
      <c r="AB46" s="31" t="s">
        <v>77</v>
      </c>
      <c r="AC46" s="15" t="str">
        <f t="shared" si="2"/>
        <v>CON-031</v>
      </c>
      <c r="AD46" s="14">
        <v>80111600</v>
      </c>
      <c r="AE46" s="43" t="s">
        <v>470</v>
      </c>
      <c r="AF46" s="32" t="s">
        <v>119</v>
      </c>
      <c r="AG46" s="32" t="s">
        <v>119</v>
      </c>
      <c r="AH46" s="33">
        <f t="shared" si="11"/>
        <v>11.1</v>
      </c>
      <c r="AI46" s="34" t="s">
        <v>78</v>
      </c>
      <c r="AJ46" s="19" t="s">
        <v>79</v>
      </c>
      <c r="AK46" s="35">
        <f t="shared" si="4"/>
        <v>95122560</v>
      </c>
      <c r="AL46" s="35">
        <f t="shared" si="10"/>
        <v>95122560</v>
      </c>
      <c r="AM46" s="34" t="s">
        <v>77</v>
      </c>
      <c r="AN46" s="34" t="s">
        <v>80</v>
      </c>
      <c r="AO46" s="36" t="s">
        <v>465</v>
      </c>
      <c r="AP46" s="37" t="s">
        <v>81</v>
      </c>
      <c r="AQ46" s="16" t="str">
        <f>I46</f>
        <v>Grupo Interno de Trabajo de Infraestructura Física</v>
      </c>
      <c r="AR46" s="14" t="s">
        <v>82</v>
      </c>
      <c r="AS46" s="38" t="s">
        <v>83</v>
      </c>
      <c r="AT46" s="34" t="s">
        <v>77</v>
      </c>
      <c r="AU46" s="34" t="s">
        <v>77</v>
      </c>
      <c r="AV46" s="17" t="s">
        <v>84</v>
      </c>
      <c r="AW46" s="17" t="s">
        <v>85</v>
      </c>
      <c r="AX46" s="17" t="s">
        <v>86</v>
      </c>
      <c r="AY46" s="17" t="s">
        <v>84</v>
      </c>
      <c r="AZ46" s="17"/>
      <c r="BA46" s="40"/>
    </row>
    <row r="47" spans="1:53" ht="71.25" hidden="1" x14ac:dyDescent="0.2">
      <c r="A47" s="1" t="s">
        <v>251</v>
      </c>
      <c r="B47" s="1" t="s">
        <v>336</v>
      </c>
      <c r="E47" s="39" t="s">
        <v>127</v>
      </c>
      <c r="F47" s="10" t="s">
        <v>71</v>
      </c>
      <c r="G47" s="10" t="s">
        <v>17</v>
      </c>
      <c r="H47" s="10" t="s">
        <v>18</v>
      </c>
      <c r="I47" s="10" t="s">
        <v>162</v>
      </c>
      <c r="J47" s="11" t="s">
        <v>87</v>
      </c>
      <c r="K47" s="11" t="s">
        <v>88</v>
      </c>
      <c r="L47" s="41" t="s">
        <v>89</v>
      </c>
      <c r="M47" s="41">
        <v>5</v>
      </c>
      <c r="N47" s="42">
        <v>4630500</v>
      </c>
      <c r="O47" s="10">
        <v>1</v>
      </c>
      <c r="P47" s="10" t="s">
        <v>90</v>
      </c>
      <c r="Q47" s="29">
        <v>46041</v>
      </c>
      <c r="R47" s="29">
        <v>46374</v>
      </c>
      <c r="S47" s="12">
        <f t="shared" si="13"/>
        <v>51398550</v>
      </c>
      <c r="T47" s="30"/>
      <c r="U47" s="30"/>
      <c r="V47" s="12">
        <f t="shared" si="0"/>
        <v>0</v>
      </c>
      <c r="W47" s="45">
        <f t="shared" si="9"/>
        <v>11.1</v>
      </c>
      <c r="X47" s="13">
        <f t="shared" si="12"/>
        <v>51398550</v>
      </c>
      <c r="Y47" s="13" t="s">
        <v>434</v>
      </c>
      <c r="Z47" s="2" t="s">
        <v>76</v>
      </c>
      <c r="AA47" s="31" t="s">
        <v>91</v>
      </c>
      <c r="AB47" s="31" t="s">
        <v>77</v>
      </c>
      <c r="AC47" s="15" t="str">
        <f t="shared" si="2"/>
        <v>CON-032</v>
      </c>
      <c r="AD47" s="14">
        <v>80111600</v>
      </c>
      <c r="AE47" s="43" t="s">
        <v>295</v>
      </c>
      <c r="AF47" s="32" t="s">
        <v>119</v>
      </c>
      <c r="AG47" s="32" t="s">
        <v>119</v>
      </c>
      <c r="AH47" s="33">
        <f t="shared" si="11"/>
        <v>11.1</v>
      </c>
      <c r="AI47" s="34" t="s">
        <v>78</v>
      </c>
      <c r="AJ47" s="19" t="s">
        <v>79</v>
      </c>
      <c r="AK47" s="35">
        <f t="shared" si="4"/>
        <v>51398550</v>
      </c>
      <c r="AL47" s="35">
        <f t="shared" si="10"/>
        <v>51398550</v>
      </c>
      <c r="AM47" s="34" t="s">
        <v>77</v>
      </c>
      <c r="AN47" s="34" t="s">
        <v>80</v>
      </c>
      <c r="AO47" s="36" t="s">
        <v>465</v>
      </c>
      <c r="AP47" s="37" t="s">
        <v>81</v>
      </c>
      <c r="AQ47" s="16" t="str">
        <f>I47</f>
        <v>Grupo Interno de Trabajo de Infraestructura Física</v>
      </c>
      <c r="AR47" s="14" t="s">
        <v>82</v>
      </c>
      <c r="AS47" s="38" t="s">
        <v>83</v>
      </c>
      <c r="AT47" s="34" t="s">
        <v>77</v>
      </c>
      <c r="AU47" s="34" t="s">
        <v>77</v>
      </c>
      <c r="AV47" s="17" t="s">
        <v>84</v>
      </c>
      <c r="AW47" s="17" t="s">
        <v>85</v>
      </c>
      <c r="AX47" s="17" t="s">
        <v>86</v>
      </c>
      <c r="AY47" s="17" t="s">
        <v>84</v>
      </c>
      <c r="AZ47" s="17"/>
      <c r="BA47" s="40"/>
    </row>
    <row r="48" spans="1:53" ht="71.25" hidden="1" x14ac:dyDescent="0.2">
      <c r="A48" s="1" t="s">
        <v>157</v>
      </c>
      <c r="B48" s="1" t="s">
        <v>336</v>
      </c>
      <c r="E48" s="39" t="s">
        <v>128</v>
      </c>
      <c r="F48" s="10" t="s">
        <v>71</v>
      </c>
      <c r="G48" s="10" t="s">
        <v>17</v>
      </c>
      <c r="H48" s="10" t="s">
        <v>18</v>
      </c>
      <c r="I48" s="10" t="s">
        <v>162</v>
      </c>
      <c r="J48" s="11" t="s">
        <v>87</v>
      </c>
      <c r="K48" s="11" t="s">
        <v>88</v>
      </c>
      <c r="L48" s="41" t="s">
        <v>89</v>
      </c>
      <c r="M48" s="41">
        <v>4</v>
      </c>
      <c r="N48" s="42">
        <v>4299750</v>
      </c>
      <c r="O48" s="10">
        <v>1</v>
      </c>
      <c r="P48" s="10" t="s">
        <v>90</v>
      </c>
      <c r="Q48" s="29">
        <v>46041</v>
      </c>
      <c r="R48" s="29">
        <v>46374</v>
      </c>
      <c r="S48" s="12">
        <f t="shared" si="13"/>
        <v>47727225</v>
      </c>
      <c r="T48" s="30"/>
      <c r="U48" s="30"/>
      <c r="V48" s="12">
        <f t="shared" si="0"/>
        <v>0</v>
      </c>
      <c r="W48" s="45">
        <f t="shared" si="9"/>
        <v>11.1</v>
      </c>
      <c r="X48" s="13">
        <f t="shared" si="12"/>
        <v>47727225</v>
      </c>
      <c r="Y48" s="13" t="s">
        <v>434</v>
      </c>
      <c r="Z48" s="2" t="s">
        <v>76</v>
      </c>
      <c r="AA48" s="31" t="s">
        <v>91</v>
      </c>
      <c r="AB48" s="31" t="s">
        <v>77</v>
      </c>
      <c r="AC48" s="15" t="str">
        <f t="shared" ref="AC48:AC79" si="14">"CON-"&amp;E48</f>
        <v>CON-033</v>
      </c>
      <c r="AD48" s="14">
        <v>80111600</v>
      </c>
      <c r="AE48" s="43" t="s">
        <v>262</v>
      </c>
      <c r="AF48" s="32" t="s">
        <v>119</v>
      </c>
      <c r="AG48" s="32" t="s">
        <v>119</v>
      </c>
      <c r="AH48" s="33">
        <f t="shared" si="11"/>
        <v>11.1</v>
      </c>
      <c r="AI48" s="34" t="s">
        <v>78</v>
      </c>
      <c r="AJ48" s="19" t="s">
        <v>79</v>
      </c>
      <c r="AK48" s="35">
        <f t="shared" ref="AK48:AK79" si="15">+X48</f>
        <v>47727225</v>
      </c>
      <c r="AL48" s="35">
        <f t="shared" si="10"/>
        <v>47727225</v>
      </c>
      <c r="AM48" s="34" t="s">
        <v>77</v>
      </c>
      <c r="AN48" s="34" t="s">
        <v>80</v>
      </c>
      <c r="AO48" s="36" t="s">
        <v>465</v>
      </c>
      <c r="AP48" s="37" t="s">
        <v>81</v>
      </c>
      <c r="AQ48" s="16" t="str">
        <f t="shared" ref="AQ48:AQ92" si="16">H48</f>
        <v>DESPACHO VAD</v>
      </c>
      <c r="AR48" s="14" t="s">
        <v>82</v>
      </c>
      <c r="AS48" s="38" t="s">
        <v>83</v>
      </c>
      <c r="AT48" s="34" t="s">
        <v>77</v>
      </c>
      <c r="AU48" s="34" t="s">
        <v>77</v>
      </c>
      <c r="AV48" s="17" t="s">
        <v>84</v>
      </c>
      <c r="AW48" s="17" t="s">
        <v>85</v>
      </c>
      <c r="AX48" s="17" t="s">
        <v>86</v>
      </c>
      <c r="AY48" s="17" t="s">
        <v>84</v>
      </c>
      <c r="AZ48" s="17"/>
      <c r="BA48" s="40"/>
    </row>
    <row r="49" spans="1:53" ht="85.5" hidden="1" x14ac:dyDescent="0.2">
      <c r="A49" s="1" t="s">
        <v>175</v>
      </c>
      <c r="B49" s="1" t="s">
        <v>336</v>
      </c>
      <c r="E49" s="39" t="s">
        <v>129</v>
      </c>
      <c r="F49" s="10" t="s">
        <v>71</v>
      </c>
      <c r="G49" s="10" t="s">
        <v>17</v>
      </c>
      <c r="H49" s="10" t="s">
        <v>451</v>
      </c>
      <c r="I49" s="10"/>
      <c r="J49" s="11" t="s">
        <v>87</v>
      </c>
      <c r="K49" s="11" t="s">
        <v>88</v>
      </c>
      <c r="L49" s="41" t="s">
        <v>96</v>
      </c>
      <c r="M49" s="41">
        <v>2</v>
      </c>
      <c r="N49" s="42">
        <v>5512500</v>
      </c>
      <c r="O49" s="10">
        <v>1</v>
      </c>
      <c r="P49" s="10" t="s">
        <v>90</v>
      </c>
      <c r="Q49" s="29">
        <v>46035</v>
      </c>
      <c r="R49" s="29">
        <v>46379</v>
      </c>
      <c r="S49" s="12">
        <f t="shared" si="13"/>
        <v>62842500</v>
      </c>
      <c r="T49" s="30"/>
      <c r="U49" s="30"/>
      <c r="V49" s="12">
        <f t="shared" si="0"/>
        <v>0</v>
      </c>
      <c r="W49" s="45">
        <f t="shared" si="9"/>
        <v>11.4</v>
      </c>
      <c r="X49" s="13">
        <f t="shared" si="12"/>
        <v>62842500</v>
      </c>
      <c r="Y49" s="13" t="s">
        <v>434</v>
      </c>
      <c r="Z49" s="2" t="s">
        <v>76</v>
      </c>
      <c r="AA49" s="31" t="s">
        <v>91</v>
      </c>
      <c r="AB49" s="31" t="s">
        <v>77</v>
      </c>
      <c r="AC49" s="15" t="str">
        <f t="shared" si="14"/>
        <v>CON-034</v>
      </c>
      <c r="AD49" s="14">
        <v>80111600</v>
      </c>
      <c r="AE49" s="43" t="s">
        <v>471</v>
      </c>
      <c r="AF49" s="32" t="s">
        <v>119</v>
      </c>
      <c r="AG49" s="32" t="s">
        <v>119</v>
      </c>
      <c r="AH49" s="33">
        <f t="shared" si="11"/>
        <v>11.4</v>
      </c>
      <c r="AI49" s="34" t="s">
        <v>78</v>
      </c>
      <c r="AJ49" s="19" t="s">
        <v>79</v>
      </c>
      <c r="AK49" s="35">
        <f t="shared" si="15"/>
        <v>62842500</v>
      </c>
      <c r="AL49" s="35">
        <f t="shared" si="10"/>
        <v>62842500</v>
      </c>
      <c r="AM49" s="34" t="s">
        <v>77</v>
      </c>
      <c r="AN49" s="34" t="s">
        <v>80</v>
      </c>
      <c r="AO49" s="36" t="s">
        <v>465</v>
      </c>
      <c r="AP49" s="37" t="s">
        <v>81</v>
      </c>
      <c r="AQ49" s="16" t="str">
        <f t="shared" si="16"/>
        <v xml:space="preserve">DIRECCIÓN DE CONTRATACIÓN </v>
      </c>
      <c r="AR49" s="14" t="s">
        <v>82</v>
      </c>
      <c r="AS49" s="38" t="s">
        <v>83</v>
      </c>
      <c r="AT49" s="34" t="s">
        <v>77</v>
      </c>
      <c r="AU49" s="34" t="s">
        <v>77</v>
      </c>
      <c r="AV49" s="17" t="s">
        <v>84</v>
      </c>
      <c r="AW49" s="17" t="s">
        <v>85</v>
      </c>
      <c r="AX49" s="17" t="s">
        <v>86</v>
      </c>
      <c r="AY49" s="17" t="s">
        <v>84</v>
      </c>
      <c r="AZ49" s="17"/>
      <c r="BA49" s="40"/>
    </row>
    <row r="50" spans="1:53" ht="114" hidden="1" x14ac:dyDescent="0.2">
      <c r="A50" s="1" t="s">
        <v>157</v>
      </c>
      <c r="B50" s="1" t="s">
        <v>338</v>
      </c>
      <c r="E50" s="39" t="s">
        <v>132</v>
      </c>
      <c r="F50" s="10" t="s">
        <v>71</v>
      </c>
      <c r="G50" s="10" t="s">
        <v>17</v>
      </c>
      <c r="H50" s="10" t="s">
        <v>452</v>
      </c>
      <c r="I50" s="10"/>
      <c r="J50" s="11" t="s">
        <v>87</v>
      </c>
      <c r="K50" s="11" t="s">
        <v>88</v>
      </c>
      <c r="L50" s="41" t="s">
        <v>89</v>
      </c>
      <c r="M50" s="41">
        <v>6</v>
      </c>
      <c r="N50" s="42">
        <v>4851000</v>
      </c>
      <c r="O50" s="10">
        <v>1</v>
      </c>
      <c r="P50" s="10" t="s">
        <v>90</v>
      </c>
      <c r="Q50" s="29">
        <v>46041</v>
      </c>
      <c r="R50" s="29">
        <v>46375</v>
      </c>
      <c r="S50" s="12">
        <f t="shared" si="13"/>
        <v>53846100</v>
      </c>
      <c r="T50" s="30"/>
      <c r="U50" s="30"/>
      <c r="V50" s="12">
        <f t="shared" si="0"/>
        <v>0</v>
      </c>
      <c r="W50" s="45">
        <f t="shared" si="9"/>
        <v>11.1</v>
      </c>
      <c r="X50" s="13">
        <f t="shared" si="12"/>
        <v>53846100</v>
      </c>
      <c r="Y50" s="13" t="s">
        <v>434</v>
      </c>
      <c r="Z50" s="2" t="s">
        <v>76</v>
      </c>
      <c r="AA50" s="31" t="s">
        <v>91</v>
      </c>
      <c r="AB50" s="31" t="s">
        <v>77</v>
      </c>
      <c r="AC50" s="15" t="str">
        <f t="shared" si="14"/>
        <v>CON-035</v>
      </c>
      <c r="AD50" s="14">
        <v>80111600</v>
      </c>
      <c r="AE50" s="43" t="s">
        <v>268</v>
      </c>
      <c r="AF50" s="32" t="s">
        <v>119</v>
      </c>
      <c r="AG50" s="32" t="s">
        <v>119</v>
      </c>
      <c r="AH50" s="33">
        <f t="shared" si="11"/>
        <v>11.1</v>
      </c>
      <c r="AI50" s="34" t="s">
        <v>78</v>
      </c>
      <c r="AJ50" s="19" t="s">
        <v>79</v>
      </c>
      <c r="AK50" s="35">
        <f t="shared" si="15"/>
        <v>53846100</v>
      </c>
      <c r="AL50" s="35">
        <f t="shared" si="10"/>
        <v>53846100</v>
      </c>
      <c r="AM50" s="34" t="s">
        <v>77</v>
      </c>
      <c r="AN50" s="34" t="s">
        <v>80</v>
      </c>
      <c r="AO50" s="36" t="s">
        <v>465</v>
      </c>
      <c r="AP50" s="37" t="s">
        <v>81</v>
      </c>
      <c r="AQ50" s="16" t="str">
        <f t="shared" si="16"/>
        <v xml:space="preserve">DIRECCIÓN DE TECNOLOGÍAS DE LA INFORMACIÓN  </v>
      </c>
      <c r="AR50" s="14" t="s">
        <v>82</v>
      </c>
      <c r="AS50" s="38" t="s">
        <v>83</v>
      </c>
      <c r="AT50" s="34" t="s">
        <v>77</v>
      </c>
      <c r="AU50" s="34" t="s">
        <v>77</v>
      </c>
      <c r="AV50" s="17" t="s">
        <v>84</v>
      </c>
      <c r="AW50" s="17" t="s">
        <v>85</v>
      </c>
      <c r="AX50" s="17" t="s">
        <v>86</v>
      </c>
      <c r="AY50" s="17" t="s">
        <v>84</v>
      </c>
      <c r="AZ50" s="17"/>
      <c r="BA50" s="40"/>
    </row>
    <row r="51" spans="1:53" ht="156.75" hidden="1" x14ac:dyDescent="0.2">
      <c r="A51" s="1" t="s">
        <v>94</v>
      </c>
      <c r="B51" s="1" t="s">
        <v>338</v>
      </c>
      <c r="E51" s="39" t="s">
        <v>133</v>
      </c>
      <c r="F51" s="10" t="s">
        <v>71</v>
      </c>
      <c r="G51" s="10" t="s">
        <v>17</v>
      </c>
      <c r="H51" s="10" t="s">
        <v>453</v>
      </c>
      <c r="I51" s="10"/>
      <c r="J51" s="11" t="s">
        <v>87</v>
      </c>
      <c r="K51" s="11" t="s">
        <v>88</v>
      </c>
      <c r="L51" s="41" t="s">
        <v>89</v>
      </c>
      <c r="M51" s="41">
        <v>6</v>
      </c>
      <c r="N51" s="42">
        <v>4851000</v>
      </c>
      <c r="O51" s="10">
        <v>1</v>
      </c>
      <c r="P51" s="10" t="s">
        <v>90</v>
      </c>
      <c r="Q51" s="29">
        <v>46063</v>
      </c>
      <c r="R51" s="29">
        <v>46366</v>
      </c>
      <c r="S51" s="12">
        <f t="shared" si="13"/>
        <v>48995100</v>
      </c>
      <c r="T51" s="30"/>
      <c r="U51" s="30"/>
      <c r="V51" s="12">
        <f t="shared" si="0"/>
        <v>0</v>
      </c>
      <c r="W51" s="45">
        <f t="shared" si="9"/>
        <v>10.1</v>
      </c>
      <c r="X51" s="13">
        <f t="shared" si="12"/>
        <v>48995100</v>
      </c>
      <c r="Y51" s="13" t="s">
        <v>434</v>
      </c>
      <c r="Z51" s="2" t="s">
        <v>76</v>
      </c>
      <c r="AA51" s="31" t="s">
        <v>91</v>
      </c>
      <c r="AB51" s="31" t="s">
        <v>77</v>
      </c>
      <c r="AC51" s="15" t="str">
        <f t="shared" si="14"/>
        <v>CON-036</v>
      </c>
      <c r="AD51" s="14">
        <v>80111600</v>
      </c>
      <c r="AE51" s="43" t="s">
        <v>179</v>
      </c>
      <c r="AF51" s="32" t="s">
        <v>119</v>
      </c>
      <c r="AG51" s="32" t="s">
        <v>119</v>
      </c>
      <c r="AH51" s="33">
        <f t="shared" si="11"/>
        <v>10.1</v>
      </c>
      <c r="AI51" s="34" t="s">
        <v>78</v>
      </c>
      <c r="AJ51" s="19" t="s">
        <v>79</v>
      </c>
      <c r="AK51" s="35">
        <f t="shared" si="15"/>
        <v>48995100</v>
      </c>
      <c r="AL51" s="35">
        <f t="shared" si="10"/>
        <v>48995100</v>
      </c>
      <c r="AM51" s="34" t="s">
        <v>77</v>
      </c>
      <c r="AN51" s="34" t="s">
        <v>80</v>
      </c>
      <c r="AO51" s="36" t="s">
        <v>465</v>
      </c>
      <c r="AP51" s="37" t="s">
        <v>81</v>
      </c>
      <c r="AQ51" s="16" t="str">
        <f t="shared" si="16"/>
        <v>DIRECCIÓN DE TECNOLOGÍAS DE LA INFORMACIÓN</v>
      </c>
      <c r="AR51" s="14" t="s">
        <v>82</v>
      </c>
      <c r="AS51" s="38" t="s">
        <v>83</v>
      </c>
      <c r="AT51" s="34" t="s">
        <v>77</v>
      </c>
      <c r="AU51" s="34" t="s">
        <v>77</v>
      </c>
      <c r="AV51" s="17" t="s">
        <v>84</v>
      </c>
      <c r="AW51" s="17" t="s">
        <v>85</v>
      </c>
      <c r="AX51" s="17" t="s">
        <v>86</v>
      </c>
      <c r="AY51" s="17" t="s">
        <v>84</v>
      </c>
      <c r="AZ51" s="17"/>
      <c r="BA51" s="40"/>
    </row>
    <row r="52" spans="1:53" ht="114" hidden="1" x14ac:dyDescent="0.2">
      <c r="A52" s="1" t="s">
        <v>94</v>
      </c>
      <c r="B52" s="1" t="s">
        <v>338</v>
      </c>
      <c r="E52" s="39" t="s">
        <v>134</v>
      </c>
      <c r="F52" s="10" t="s">
        <v>71</v>
      </c>
      <c r="G52" s="10" t="s">
        <v>17</v>
      </c>
      <c r="H52" s="10" t="s">
        <v>453</v>
      </c>
      <c r="I52" s="10"/>
      <c r="J52" s="11" t="s">
        <v>87</v>
      </c>
      <c r="K52" s="11" t="s">
        <v>88</v>
      </c>
      <c r="L52" s="41" t="s">
        <v>96</v>
      </c>
      <c r="M52" s="41">
        <v>1</v>
      </c>
      <c r="N52" s="42">
        <v>5181750</v>
      </c>
      <c r="O52" s="10">
        <v>1</v>
      </c>
      <c r="P52" s="10" t="s">
        <v>90</v>
      </c>
      <c r="Q52" s="29">
        <v>46041</v>
      </c>
      <c r="R52" s="29">
        <v>46345</v>
      </c>
      <c r="S52" s="12">
        <f t="shared" si="13"/>
        <v>52335675</v>
      </c>
      <c r="T52" s="30"/>
      <c r="U52" s="30"/>
      <c r="V52" s="12">
        <f t="shared" si="0"/>
        <v>0</v>
      </c>
      <c r="W52" s="45">
        <f t="shared" si="9"/>
        <v>10.1</v>
      </c>
      <c r="X52" s="13">
        <f t="shared" si="12"/>
        <v>52335675</v>
      </c>
      <c r="Y52" s="13" t="s">
        <v>434</v>
      </c>
      <c r="Z52" s="2" t="s">
        <v>76</v>
      </c>
      <c r="AA52" s="31" t="s">
        <v>91</v>
      </c>
      <c r="AB52" s="31" t="s">
        <v>77</v>
      </c>
      <c r="AC52" s="15" t="str">
        <f t="shared" si="14"/>
        <v>CON-037</v>
      </c>
      <c r="AD52" s="14">
        <v>80111600</v>
      </c>
      <c r="AE52" s="43" t="s">
        <v>181</v>
      </c>
      <c r="AF52" s="32" t="s">
        <v>119</v>
      </c>
      <c r="AG52" s="32" t="s">
        <v>119</v>
      </c>
      <c r="AH52" s="33">
        <f t="shared" si="11"/>
        <v>10.1</v>
      </c>
      <c r="AI52" s="34" t="s">
        <v>78</v>
      </c>
      <c r="AJ52" s="19" t="s">
        <v>79</v>
      </c>
      <c r="AK52" s="35">
        <f t="shared" si="15"/>
        <v>52335675</v>
      </c>
      <c r="AL52" s="35">
        <f t="shared" si="10"/>
        <v>52335675</v>
      </c>
      <c r="AM52" s="34" t="s">
        <v>77</v>
      </c>
      <c r="AN52" s="34" t="s">
        <v>80</v>
      </c>
      <c r="AO52" s="36" t="s">
        <v>465</v>
      </c>
      <c r="AP52" s="37" t="s">
        <v>81</v>
      </c>
      <c r="AQ52" s="16" t="str">
        <f t="shared" si="16"/>
        <v>DIRECCIÓN DE TECNOLOGÍAS DE LA INFORMACIÓN</v>
      </c>
      <c r="AR52" s="14" t="s">
        <v>82</v>
      </c>
      <c r="AS52" s="38" t="s">
        <v>83</v>
      </c>
      <c r="AT52" s="34" t="s">
        <v>77</v>
      </c>
      <c r="AU52" s="34" t="s">
        <v>77</v>
      </c>
      <c r="AV52" s="17" t="s">
        <v>84</v>
      </c>
      <c r="AW52" s="17" t="s">
        <v>85</v>
      </c>
      <c r="AX52" s="17" t="s">
        <v>86</v>
      </c>
      <c r="AY52" s="17" t="s">
        <v>84</v>
      </c>
      <c r="AZ52" s="17"/>
      <c r="BA52" s="40"/>
    </row>
    <row r="53" spans="1:53" ht="71.25" hidden="1" x14ac:dyDescent="0.2">
      <c r="A53" s="1" t="s">
        <v>94</v>
      </c>
      <c r="B53" s="1" t="s">
        <v>338</v>
      </c>
      <c r="E53" s="39" t="s">
        <v>135</v>
      </c>
      <c r="F53" s="10" t="s">
        <v>71</v>
      </c>
      <c r="G53" s="10" t="s">
        <v>17</v>
      </c>
      <c r="H53" s="10" t="s">
        <v>453</v>
      </c>
      <c r="I53" s="10"/>
      <c r="J53" s="11" t="s">
        <v>87</v>
      </c>
      <c r="K53" s="11" t="s">
        <v>88</v>
      </c>
      <c r="L53" s="41" t="s">
        <v>89</v>
      </c>
      <c r="M53" s="41">
        <v>6</v>
      </c>
      <c r="N53" s="42">
        <v>4851000</v>
      </c>
      <c r="O53" s="10">
        <v>1</v>
      </c>
      <c r="P53" s="10" t="s">
        <v>90</v>
      </c>
      <c r="Q53" s="29">
        <v>46063</v>
      </c>
      <c r="R53" s="29">
        <v>46366</v>
      </c>
      <c r="S53" s="12">
        <f t="shared" si="13"/>
        <v>48995100</v>
      </c>
      <c r="T53" s="30"/>
      <c r="U53" s="30"/>
      <c r="V53" s="12">
        <f t="shared" si="0"/>
        <v>0</v>
      </c>
      <c r="W53" s="45">
        <f t="shared" si="9"/>
        <v>10.1</v>
      </c>
      <c r="X53" s="13">
        <f t="shared" si="12"/>
        <v>48995100</v>
      </c>
      <c r="Y53" s="13" t="s">
        <v>434</v>
      </c>
      <c r="Z53" s="2" t="s">
        <v>76</v>
      </c>
      <c r="AA53" s="31" t="s">
        <v>91</v>
      </c>
      <c r="AB53" s="31" t="s">
        <v>77</v>
      </c>
      <c r="AC53" s="15" t="str">
        <f t="shared" si="14"/>
        <v>CON-038</v>
      </c>
      <c r="AD53" s="14">
        <v>80111600</v>
      </c>
      <c r="AE53" s="43" t="s">
        <v>183</v>
      </c>
      <c r="AF53" s="32" t="s">
        <v>119</v>
      </c>
      <c r="AG53" s="32" t="s">
        <v>119</v>
      </c>
      <c r="AH53" s="33">
        <f t="shared" si="11"/>
        <v>10.1</v>
      </c>
      <c r="AI53" s="34" t="s">
        <v>78</v>
      </c>
      <c r="AJ53" s="19" t="s">
        <v>79</v>
      </c>
      <c r="AK53" s="35">
        <f t="shared" si="15"/>
        <v>48995100</v>
      </c>
      <c r="AL53" s="35">
        <f t="shared" si="10"/>
        <v>48995100</v>
      </c>
      <c r="AM53" s="34" t="s">
        <v>77</v>
      </c>
      <c r="AN53" s="34" t="s">
        <v>80</v>
      </c>
      <c r="AO53" s="36" t="s">
        <v>465</v>
      </c>
      <c r="AP53" s="37" t="s">
        <v>81</v>
      </c>
      <c r="AQ53" s="16" t="str">
        <f t="shared" si="16"/>
        <v>DIRECCIÓN DE TECNOLOGÍAS DE LA INFORMACIÓN</v>
      </c>
      <c r="AR53" s="14" t="s">
        <v>82</v>
      </c>
      <c r="AS53" s="38" t="s">
        <v>83</v>
      </c>
      <c r="AT53" s="34" t="s">
        <v>77</v>
      </c>
      <c r="AU53" s="34" t="s">
        <v>77</v>
      </c>
      <c r="AV53" s="17" t="s">
        <v>84</v>
      </c>
      <c r="AW53" s="17" t="s">
        <v>85</v>
      </c>
      <c r="AX53" s="17" t="s">
        <v>86</v>
      </c>
      <c r="AY53" s="17" t="s">
        <v>84</v>
      </c>
      <c r="AZ53" s="17"/>
      <c r="BA53" s="40"/>
    </row>
    <row r="54" spans="1:53" ht="99.75" hidden="1" x14ac:dyDescent="0.2">
      <c r="A54" s="1" t="s">
        <v>157</v>
      </c>
      <c r="B54" s="1" t="s">
        <v>338</v>
      </c>
      <c r="E54" s="39" t="s">
        <v>136</v>
      </c>
      <c r="F54" s="10" t="s">
        <v>71</v>
      </c>
      <c r="G54" s="10" t="s">
        <v>17</v>
      </c>
      <c r="H54" s="10" t="s">
        <v>453</v>
      </c>
      <c r="I54" s="10"/>
      <c r="J54" s="11" t="s">
        <v>185</v>
      </c>
      <c r="K54" s="11" t="s">
        <v>88</v>
      </c>
      <c r="L54" s="41" t="s">
        <v>89</v>
      </c>
      <c r="M54" s="41">
        <v>6</v>
      </c>
      <c r="N54" s="42">
        <v>4851000</v>
      </c>
      <c r="O54" s="10">
        <v>1</v>
      </c>
      <c r="P54" s="10" t="s">
        <v>90</v>
      </c>
      <c r="Q54" s="29">
        <v>46037</v>
      </c>
      <c r="R54" s="29">
        <v>46371</v>
      </c>
      <c r="S54" s="12">
        <f t="shared" si="13"/>
        <v>53846100</v>
      </c>
      <c r="T54" s="30"/>
      <c r="U54" s="30"/>
      <c r="V54" s="12">
        <f t="shared" si="0"/>
        <v>0</v>
      </c>
      <c r="W54" s="45">
        <f t="shared" si="9"/>
        <v>11.1</v>
      </c>
      <c r="X54" s="13">
        <f t="shared" si="12"/>
        <v>53846100</v>
      </c>
      <c r="Y54" s="13" t="s">
        <v>434</v>
      </c>
      <c r="Z54" s="2" t="s">
        <v>76</v>
      </c>
      <c r="AA54" s="31" t="s">
        <v>91</v>
      </c>
      <c r="AB54" s="31" t="s">
        <v>77</v>
      </c>
      <c r="AC54" s="15" t="str">
        <f t="shared" si="14"/>
        <v>CON-039</v>
      </c>
      <c r="AD54" s="14">
        <v>80111600</v>
      </c>
      <c r="AE54" s="43" t="s">
        <v>294</v>
      </c>
      <c r="AF54" s="32" t="s">
        <v>119</v>
      </c>
      <c r="AG54" s="32" t="s">
        <v>119</v>
      </c>
      <c r="AH54" s="33">
        <f t="shared" si="11"/>
        <v>11.1</v>
      </c>
      <c r="AI54" s="34" t="s">
        <v>78</v>
      </c>
      <c r="AJ54" s="19" t="s">
        <v>79</v>
      </c>
      <c r="AK54" s="35">
        <f t="shared" si="15"/>
        <v>53846100</v>
      </c>
      <c r="AL54" s="35">
        <f t="shared" si="10"/>
        <v>53846100</v>
      </c>
      <c r="AM54" s="34" t="s">
        <v>77</v>
      </c>
      <c r="AN54" s="34" t="s">
        <v>80</v>
      </c>
      <c r="AO54" s="36" t="s">
        <v>465</v>
      </c>
      <c r="AP54" s="37" t="s">
        <v>81</v>
      </c>
      <c r="AQ54" s="16" t="str">
        <f t="shared" si="16"/>
        <v>DIRECCIÓN DE TECNOLOGÍAS DE LA INFORMACIÓN</v>
      </c>
      <c r="AR54" s="14" t="s">
        <v>82</v>
      </c>
      <c r="AS54" s="38" t="s">
        <v>83</v>
      </c>
      <c r="AT54" s="34" t="s">
        <v>77</v>
      </c>
      <c r="AU54" s="34" t="s">
        <v>77</v>
      </c>
      <c r="AV54" s="17" t="s">
        <v>84</v>
      </c>
      <c r="AW54" s="17" t="s">
        <v>85</v>
      </c>
      <c r="AX54" s="17" t="s">
        <v>86</v>
      </c>
      <c r="AY54" s="17" t="s">
        <v>84</v>
      </c>
      <c r="AZ54" s="17"/>
      <c r="BA54" s="40"/>
    </row>
    <row r="55" spans="1:53" ht="128.25" hidden="1" x14ac:dyDescent="0.2">
      <c r="A55" s="1" t="s">
        <v>94</v>
      </c>
      <c r="B55" s="1" t="s">
        <v>338</v>
      </c>
      <c r="E55" s="39" t="s">
        <v>137</v>
      </c>
      <c r="F55" s="10" t="s">
        <v>71</v>
      </c>
      <c r="G55" s="10" t="s">
        <v>17</v>
      </c>
      <c r="H55" s="10" t="s">
        <v>453</v>
      </c>
      <c r="I55" s="10"/>
      <c r="J55" s="11" t="s">
        <v>87</v>
      </c>
      <c r="K55" s="11" t="s">
        <v>88</v>
      </c>
      <c r="L55" s="41" t="s">
        <v>96</v>
      </c>
      <c r="M55" s="41">
        <v>4</v>
      </c>
      <c r="N55" s="42">
        <v>6224400</v>
      </c>
      <c r="O55" s="10">
        <v>1</v>
      </c>
      <c r="P55" s="10" t="s">
        <v>90</v>
      </c>
      <c r="Q55" s="29">
        <v>46063</v>
      </c>
      <c r="R55" s="29">
        <v>46366</v>
      </c>
      <c r="S55" s="12">
        <f t="shared" si="13"/>
        <v>62866440</v>
      </c>
      <c r="T55" s="30"/>
      <c r="U55" s="30"/>
      <c r="V55" s="12">
        <f t="shared" si="0"/>
        <v>0</v>
      </c>
      <c r="W55" s="45">
        <f t="shared" si="9"/>
        <v>10.1</v>
      </c>
      <c r="X55" s="13">
        <f t="shared" si="12"/>
        <v>62866440</v>
      </c>
      <c r="Y55" s="13" t="s">
        <v>434</v>
      </c>
      <c r="Z55" s="2" t="s">
        <v>76</v>
      </c>
      <c r="AA55" s="31" t="s">
        <v>91</v>
      </c>
      <c r="AB55" s="31" t="s">
        <v>77</v>
      </c>
      <c r="AC55" s="15" t="str">
        <f t="shared" si="14"/>
        <v>CON-040</v>
      </c>
      <c r="AD55" s="14">
        <v>80111600</v>
      </c>
      <c r="AE55" s="43" t="s">
        <v>187</v>
      </c>
      <c r="AF55" s="32" t="s">
        <v>119</v>
      </c>
      <c r="AG55" s="32" t="s">
        <v>119</v>
      </c>
      <c r="AH55" s="33">
        <f t="shared" si="11"/>
        <v>10.1</v>
      </c>
      <c r="AI55" s="34" t="s">
        <v>78</v>
      </c>
      <c r="AJ55" s="19" t="s">
        <v>79</v>
      </c>
      <c r="AK55" s="35">
        <f t="shared" si="15"/>
        <v>62866440</v>
      </c>
      <c r="AL55" s="35">
        <f t="shared" si="10"/>
        <v>62866440</v>
      </c>
      <c r="AM55" s="34" t="s">
        <v>77</v>
      </c>
      <c r="AN55" s="34" t="s">
        <v>80</v>
      </c>
      <c r="AO55" s="36" t="s">
        <v>465</v>
      </c>
      <c r="AP55" s="37" t="s">
        <v>81</v>
      </c>
      <c r="AQ55" s="16" t="str">
        <f t="shared" si="16"/>
        <v>DIRECCIÓN DE TECNOLOGÍAS DE LA INFORMACIÓN</v>
      </c>
      <c r="AR55" s="14" t="s">
        <v>82</v>
      </c>
      <c r="AS55" s="38" t="s">
        <v>83</v>
      </c>
      <c r="AT55" s="34" t="s">
        <v>77</v>
      </c>
      <c r="AU55" s="34" t="s">
        <v>77</v>
      </c>
      <c r="AV55" s="17" t="s">
        <v>84</v>
      </c>
      <c r="AW55" s="17" t="s">
        <v>85</v>
      </c>
      <c r="AX55" s="17" t="s">
        <v>86</v>
      </c>
      <c r="AY55" s="17" t="s">
        <v>84</v>
      </c>
      <c r="AZ55" s="17"/>
      <c r="BA55" s="40"/>
    </row>
    <row r="56" spans="1:53" ht="114" hidden="1" x14ac:dyDescent="0.2">
      <c r="A56" s="1" t="s">
        <v>94</v>
      </c>
      <c r="B56" s="1" t="s">
        <v>336</v>
      </c>
      <c r="E56" s="39" t="s">
        <v>139</v>
      </c>
      <c r="F56" s="10" t="s">
        <v>71</v>
      </c>
      <c r="G56" s="10" t="s">
        <v>17</v>
      </c>
      <c r="H56" s="10" t="s">
        <v>453</v>
      </c>
      <c r="I56" s="10"/>
      <c r="J56" s="11" t="s">
        <v>87</v>
      </c>
      <c r="K56" s="11" t="s">
        <v>88</v>
      </c>
      <c r="L56" s="41" t="s">
        <v>96</v>
      </c>
      <c r="M56" s="41">
        <v>1</v>
      </c>
      <c r="N56" s="42">
        <v>5181750</v>
      </c>
      <c r="O56" s="10">
        <v>1</v>
      </c>
      <c r="P56" s="10" t="s">
        <v>90</v>
      </c>
      <c r="Q56" s="29">
        <v>46037</v>
      </c>
      <c r="R56" s="29">
        <v>46371</v>
      </c>
      <c r="S56" s="12">
        <f t="shared" si="13"/>
        <v>57517425</v>
      </c>
      <c r="T56" s="30"/>
      <c r="U56" s="30"/>
      <c r="V56" s="12">
        <f t="shared" si="0"/>
        <v>0</v>
      </c>
      <c r="W56" s="45">
        <f t="shared" si="9"/>
        <v>11.1</v>
      </c>
      <c r="X56" s="13">
        <f t="shared" si="12"/>
        <v>57517425</v>
      </c>
      <c r="Y56" s="13" t="s">
        <v>434</v>
      </c>
      <c r="Z56" s="2" t="s">
        <v>76</v>
      </c>
      <c r="AA56" s="31" t="s">
        <v>91</v>
      </c>
      <c r="AB56" s="31" t="s">
        <v>77</v>
      </c>
      <c r="AC56" s="15" t="str">
        <f t="shared" si="14"/>
        <v>CON-041</v>
      </c>
      <c r="AD56" s="14">
        <v>80111600</v>
      </c>
      <c r="AE56" s="43" t="s">
        <v>269</v>
      </c>
      <c r="AF56" s="32" t="s">
        <v>119</v>
      </c>
      <c r="AG56" s="32" t="s">
        <v>119</v>
      </c>
      <c r="AH56" s="33">
        <f t="shared" si="11"/>
        <v>11.1</v>
      </c>
      <c r="AI56" s="34" t="s">
        <v>78</v>
      </c>
      <c r="AJ56" s="19" t="s">
        <v>79</v>
      </c>
      <c r="AK56" s="35">
        <f t="shared" si="15"/>
        <v>57517425</v>
      </c>
      <c r="AL56" s="35">
        <f t="shared" si="10"/>
        <v>57517425</v>
      </c>
      <c r="AM56" s="34" t="s">
        <v>77</v>
      </c>
      <c r="AN56" s="34" t="s">
        <v>80</v>
      </c>
      <c r="AO56" s="36" t="s">
        <v>465</v>
      </c>
      <c r="AP56" s="37" t="s">
        <v>81</v>
      </c>
      <c r="AQ56" s="16" t="str">
        <f t="shared" si="16"/>
        <v>DIRECCIÓN DE TECNOLOGÍAS DE LA INFORMACIÓN</v>
      </c>
      <c r="AR56" s="14" t="s">
        <v>82</v>
      </c>
      <c r="AS56" s="38" t="s">
        <v>83</v>
      </c>
      <c r="AT56" s="34" t="s">
        <v>77</v>
      </c>
      <c r="AU56" s="34" t="s">
        <v>77</v>
      </c>
      <c r="AV56" s="17" t="s">
        <v>84</v>
      </c>
      <c r="AW56" s="17" t="s">
        <v>85</v>
      </c>
      <c r="AX56" s="17" t="s">
        <v>86</v>
      </c>
      <c r="AY56" s="17" t="s">
        <v>84</v>
      </c>
      <c r="AZ56" s="17"/>
      <c r="BA56" s="40"/>
    </row>
    <row r="57" spans="1:53" ht="71.25" hidden="1" x14ac:dyDescent="0.2">
      <c r="A57" s="1" t="s">
        <v>94</v>
      </c>
      <c r="B57" s="1" t="s">
        <v>338</v>
      </c>
      <c r="E57" s="39" t="s">
        <v>140</v>
      </c>
      <c r="F57" s="10" t="s">
        <v>71</v>
      </c>
      <c r="G57" s="10" t="s">
        <v>17</v>
      </c>
      <c r="H57" s="10" t="s">
        <v>453</v>
      </c>
      <c r="I57" s="10"/>
      <c r="J57" s="11" t="s">
        <v>87</v>
      </c>
      <c r="K57" s="11" t="s">
        <v>88</v>
      </c>
      <c r="L57" s="41" t="s">
        <v>96</v>
      </c>
      <c r="M57" s="41">
        <v>1</v>
      </c>
      <c r="N57" s="42">
        <v>5181750</v>
      </c>
      <c r="O57" s="10">
        <v>1</v>
      </c>
      <c r="P57" s="10" t="s">
        <v>90</v>
      </c>
      <c r="Q57" s="29">
        <v>46113</v>
      </c>
      <c r="R57" s="29">
        <v>46371</v>
      </c>
      <c r="S57" s="12">
        <f t="shared" si="13"/>
        <v>44563050</v>
      </c>
      <c r="T57" s="30"/>
      <c r="U57" s="30"/>
      <c r="V57" s="12">
        <f t="shared" si="0"/>
        <v>0</v>
      </c>
      <c r="W57" s="45">
        <f t="shared" si="9"/>
        <v>8.6</v>
      </c>
      <c r="X57" s="13">
        <f t="shared" si="12"/>
        <v>44563050</v>
      </c>
      <c r="Y57" s="13" t="s">
        <v>434</v>
      </c>
      <c r="Z57" s="2" t="s">
        <v>76</v>
      </c>
      <c r="AA57" s="31" t="s">
        <v>91</v>
      </c>
      <c r="AB57" s="31" t="s">
        <v>91</v>
      </c>
      <c r="AC57" s="15" t="str">
        <f t="shared" si="14"/>
        <v>CON-042</v>
      </c>
      <c r="AD57" s="14">
        <v>80111600</v>
      </c>
      <c r="AE57" s="43" t="s">
        <v>270</v>
      </c>
      <c r="AF57" s="32" t="s">
        <v>531</v>
      </c>
      <c r="AG57" s="32" t="s">
        <v>531</v>
      </c>
      <c r="AH57" s="33">
        <f t="shared" si="11"/>
        <v>8.6</v>
      </c>
      <c r="AI57" s="34" t="s">
        <v>78</v>
      </c>
      <c r="AJ57" s="19" t="s">
        <v>530</v>
      </c>
      <c r="AK57" s="35">
        <f t="shared" si="15"/>
        <v>44563050</v>
      </c>
      <c r="AL57" s="35">
        <f t="shared" si="10"/>
        <v>44563050</v>
      </c>
      <c r="AM57" s="34" t="s">
        <v>77</v>
      </c>
      <c r="AN57" s="34" t="s">
        <v>80</v>
      </c>
      <c r="AO57" s="36" t="s">
        <v>465</v>
      </c>
      <c r="AP57" s="37" t="s">
        <v>81</v>
      </c>
      <c r="AQ57" s="16" t="str">
        <f t="shared" si="16"/>
        <v>DIRECCIÓN DE TECNOLOGÍAS DE LA INFORMACIÓN</v>
      </c>
      <c r="AR57" s="14" t="s">
        <v>82</v>
      </c>
      <c r="AS57" s="38" t="s">
        <v>83</v>
      </c>
      <c r="AT57" s="34" t="s">
        <v>77</v>
      </c>
      <c r="AU57" s="34" t="s">
        <v>77</v>
      </c>
      <c r="AV57" s="17" t="s">
        <v>84</v>
      </c>
      <c r="AW57" s="17" t="s">
        <v>85</v>
      </c>
      <c r="AX57" s="17" t="s">
        <v>86</v>
      </c>
      <c r="AY57" s="17" t="s">
        <v>84</v>
      </c>
      <c r="AZ57" s="17"/>
      <c r="BA57" s="40"/>
    </row>
    <row r="58" spans="1:53" ht="71.25" hidden="1" x14ac:dyDescent="0.2">
      <c r="A58" s="1" t="s">
        <v>94</v>
      </c>
      <c r="B58" s="1" t="s">
        <v>338</v>
      </c>
      <c r="E58" s="39" t="s">
        <v>141</v>
      </c>
      <c r="F58" s="10" t="s">
        <v>71</v>
      </c>
      <c r="G58" s="10" t="s">
        <v>17</v>
      </c>
      <c r="H58" s="10" t="s">
        <v>453</v>
      </c>
      <c r="I58" s="10"/>
      <c r="J58" s="11" t="s">
        <v>87</v>
      </c>
      <c r="K58" s="11" t="s">
        <v>88</v>
      </c>
      <c r="L58" s="41" t="s">
        <v>89</v>
      </c>
      <c r="M58" s="41">
        <v>4</v>
      </c>
      <c r="N58" s="42">
        <v>4299750</v>
      </c>
      <c r="O58" s="10">
        <v>1</v>
      </c>
      <c r="P58" s="10" t="s">
        <v>90</v>
      </c>
      <c r="Q58" s="29">
        <v>46041</v>
      </c>
      <c r="R58" s="29">
        <v>46325</v>
      </c>
      <c r="S58" s="12">
        <f>N58*W58</f>
        <v>40847625</v>
      </c>
      <c r="T58" s="30"/>
      <c r="U58" s="30"/>
      <c r="V58" s="12">
        <f t="shared" si="0"/>
        <v>0</v>
      </c>
      <c r="W58" s="45">
        <f t="shared" si="9"/>
        <v>9.5</v>
      </c>
      <c r="X58" s="13">
        <f t="shared" si="12"/>
        <v>40847625</v>
      </c>
      <c r="Y58" s="13" t="s">
        <v>434</v>
      </c>
      <c r="Z58" s="2" t="s">
        <v>76</v>
      </c>
      <c r="AA58" s="31" t="s">
        <v>91</v>
      </c>
      <c r="AB58" s="31" t="s">
        <v>77</v>
      </c>
      <c r="AC58" s="15" t="str">
        <f t="shared" si="14"/>
        <v>CON-043</v>
      </c>
      <c r="AD58" s="14">
        <v>80111600</v>
      </c>
      <c r="AE58" s="43" t="s">
        <v>191</v>
      </c>
      <c r="AF58" s="32" t="s">
        <v>119</v>
      </c>
      <c r="AG58" s="32" t="s">
        <v>119</v>
      </c>
      <c r="AH58" s="33">
        <f>W58</f>
        <v>9.5</v>
      </c>
      <c r="AI58" s="34" t="s">
        <v>78</v>
      </c>
      <c r="AJ58" s="19" t="s">
        <v>79</v>
      </c>
      <c r="AK58" s="35">
        <f t="shared" si="15"/>
        <v>40847625</v>
      </c>
      <c r="AL58" s="35">
        <f t="shared" si="10"/>
        <v>40847625</v>
      </c>
      <c r="AM58" s="34" t="s">
        <v>77</v>
      </c>
      <c r="AN58" s="34" t="s">
        <v>80</v>
      </c>
      <c r="AO58" s="36" t="s">
        <v>465</v>
      </c>
      <c r="AP58" s="37" t="s">
        <v>81</v>
      </c>
      <c r="AQ58" s="16" t="str">
        <f t="shared" si="16"/>
        <v>DIRECCIÓN DE TECNOLOGÍAS DE LA INFORMACIÓN</v>
      </c>
      <c r="AR58" s="14" t="s">
        <v>82</v>
      </c>
      <c r="AS58" s="38" t="s">
        <v>83</v>
      </c>
      <c r="AT58" s="34" t="s">
        <v>77</v>
      </c>
      <c r="AU58" s="34" t="s">
        <v>77</v>
      </c>
      <c r="AV58" s="17" t="s">
        <v>84</v>
      </c>
      <c r="AW58" s="17" t="s">
        <v>85</v>
      </c>
      <c r="AX58" s="17" t="s">
        <v>86</v>
      </c>
      <c r="AY58" s="17" t="s">
        <v>84</v>
      </c>
      <c r="AZ58" s="17"/>
      <c r="BA58" s="40"/>
    </row>
    <row r="59" spans="1:53" ht="57" hidden="1" x14ac:dyDescent="0.2">
      <c r="A59" s="1" t="s">
        <v>94</v>
      </c>
      <c r="B59" s="1" t="s">
        <v>338</v>
      </c>
      <c r="E59" s="39" t="s">
        <v>142</v>
      </c>
      <c r="F59" s="10" t="s">
        <v>71</v>
      </c>
      <c r="G59" s="10" t="s">
        <v>17</v>
      </c>
      <c r="H59" s="10" t="s">
        <v>453</v>
      </c>
      <c r="I59" s="10"/>
      <c r="J59" s="11" t="s">
        <v>87</v>
      </c>
      <c r="K59" s="11" t="s">
        <v>88</v>
      </c>
      <c r="L59" s="41" t="s">
        <v>89</v>
      </c>
      <c r="M59" s="41">
        <v>6</v>
      </c>
      <c r="N59" s="42">
        <v>4851000</v>
      </c>
      <c r="O59" s="10">
        <v>1</v>
      </c>
      <c r="P59" s="10" t="s">
        <v>90</v>
      </c>
      <c r="Q59" s="29">
        <v>46063</v>
      </c>
      <c r="R59" s="29">
        <v>46366</v>
      </c>
      <c r="S59" s="12">
        <f t="shared" si="13"/>
        <v>48995100</v>
      </c>
      <c r="T59" s="30"/>
      <c r="U59" s="30"/>
      <c r="V59" s="12">
        <f t="shared" si="0"/>
        <v>0</v>
      </c>
      <c r="W59" s="45">
        <f t="shared" si="9"/>
        <v>10.1</v>
      </c>
      <c r="X59" s="13">
        <f t="shared" si="12"/>
        <v>48995100</v>
      </c>
      <c r="Y59" s="13" t="s">
        <v>434</v>
      </c>
      <c r="Z59" s="2" t="s">
        <v>76</v>
      </c>
      <c r="AA59" s="31" t="s">
        <v>91</v>
      </c>
      <c r="AB59" s="31" t="s">
        <v>77</v>
      </c>
      <c r="AC59" s="15" t="str">
        <f t="shared" si="14"/>
        <v>CON-044</v>
      </c>
      <c r="AD59" s="14">
        <v>80111600</v>
      </c>
      <c r="AE59" s="43" t="s">
        <v>271</v>
      </c>
      <c r="AF59" s="32" t="s">
        <v>119</v>
      </c>
      <c r="AG59" s="32" t="s">
        <v>119</v>
      </c>
      <c r="AH59" s="33">
        <f t="shared" ref="AH59:AH90" si="17">+W59</f>
        <v>10.1</v>
      </c>
      <c r="AI59" s="34" t="s">
        <v>78</v>
      </c>
      <c r="AJ59" s="19" t="s">
        <v>79</v>
      </c>
      <c r="AK59" s="35">
        <f t="shared" si="15"/>
        <v>48995100</v>
      </c>
      <c r="AL59" s="35">
        <f t="shared" si="10"/>
        <v>48995100</v>
      </c>
      <c r="AM59" s="34" t="s">
        <v>77</v>
      </c>
      <c r="AN59" s="34" t="s">
        <v>80</v>
      </c>
      <c r="AO59" s="36" t="s">
        <v>465</v>
      </c>
      <c r="AP59" s="37" t="s">
        <v>81</v>
      </c>
      <c r="AQ59" s="16" t="str">
        <f t="shared" si="16"/>
        <v>DIRECCIÓN DE TECNOLOGÍAS DE LA INFORMACIÓN</v>
      </c>
      <c r="AR59" s="14" t="s">
        <v>82</v>
      </c>
      <c r="AS59" s="38" t="s">
        <v>83</v>
      </c>
      <c r="AT59" s="34" t="s">
        <v>77</v>
      </c>
      <c r="AU59" s="34" t="s">
        <v>77</v>
      </c>
      <c r="AV59" s="17" t="s">
        <v>84</v>
      </c>
      <c r="AW59" s="17" t="s">
        <v>85</v>
      </c>
      <c r="AX59" s="17" t="s">
        <v>86</v>
      </c>
      <c r="AY59" s="17" t="s">
        <v>84</v>
      </c>
      <c r="AZ59" s="17"/>
      <c r="BA59" s="40"/>
    </row>
    <row r="60" spans="1:53" ht="85.5" hidden="1" x14ac:dyDescent="0.2">
      <c r="A60" s="1" t="s">
        <v>250</v>
      </c>
      <c r="B60" s="1" t="s">
        <v>336</v>
      </c>
      <c r="E60" s="39" t="s">
        <v>144</v>
      </c>
      <c r="F60" s="10" t="s">
        <v>71</v>
      </c>
      <c r="G60" s="10" t="s">
        <v>17</v>
      </c>
      <c r="H60" s="10" t="s">
        <v>19</v>
      </c>
      <c r="I60" s="10" t="s">
        <v>194</v>
      </c>
      <c r="J60" s="11" t="s">
        <v>87</v>
      </c>
      <c r="K60" s="11" t="s">
        <v>88</v>
      </c>
      <c r="L60" s="41" t="s">
        <v>96</v>
      </c>
      <c r="M60" s="41">
        <v>1</v>
      </c>
      <c r="N60" s="42">
        <v>5181750</v>
      </c>
      <c r="O60" s="10">
        <v>1</v>
      </c>
      <c r="P60" s="10" t="s">
        <v>90</v>
      </c>
      <c r="Q60" s="29">
        <v>46062</v>
      </c>
      <c r="R60" s="29">
        <v>46367</v>
      </c>
      <c r="S60" s="12">
        <f t="shared" si="13"/>
        <v>52335675</v>
      </c>
      <c r="T60" s="30"/>
      <c r="U60" s="30"/>
      <c r="V60" s="12">
        <f t="shared" si="0"/>
        <v>0</v>
      </c>
      <c r="W60" s="45">
        <f t="shared" si="9"/>
        <v>10.1</v>
      </c>
      <c r="X60" s="13">
        <f t="shared" si="12"/>
        <v>52335675</v>
      </c>
      <c r="Y60" s="13" t="s">
        <v>434</v>
      </c>
      <c r="Z60" s="2" t="s">
        <v>76</v>
      </c>
      <c r="AA60" s="31" t="s">
        <v>91</v>
      </c>
      <c r="AB60" s="31" t="s">
        <v>77</v>
      </c>
      <c r="AC60" s="15" t="str">
        <f t="shared" si="14"/>
        <v>CON-045</v>
      </c>
      <c r="AD60" s="14">
        <v>80111600</v>
      </c>
      <c r="AE60" s="43" t="s">
        <v>424</v>
      </c>
      <c r="AF60" s="32" t="s">
        <v>119</v>
      </c>
      <c r="AG60" s="32" t="s">
        <v>119</v>
      </c>
      <c r="AH60" s="33">
        <f t="shared" si="17"/>
        <v>10.1</v>
      </c>
      <c r="AI60" s="34" t="s">
        <v>78</v>
      </c>
      <c r="AJ60" s="19" t="s">
        <v>79</v>
      </c>
      <c r="AK60" s="35">
        <f t="shared" si="15"/>
        <v>52335675</v>
      </c>
      <c r="AL60" s="35">
        <f t="shared" si="10"/>
        <v>52335675</v>
      </c>
      <c r="AM60" s="34" t="s">
        <v>77</v>
      </c>
      <c r="AN60" s="34" t="s">
        <v>80</v>
      </c>
      <c r="AO60" s="36" t="s">
        <v>465</v>
      </c>
      <c r="AP60" s="37" t="s">
        <v>81</v>
      </c>
      <c r="AQ60" s="16" t="str">
        <f t="shared" si="16"/>
        <v>SUBDIRECCIÓN DE BIENESTAR UNIVERSITARIO</v>
      </c>
      <c r="AR60" s="14" t="s">
        <v>82</v>
      </c>
      <c r="AS60" s="38" t="s">
        <v>83</v>
      </c>
      <c r="AT60" s="34" t="s">
        <v>77</v>
      </c>
      <c r="AU60" s="34" t="s">
        <v>77</v>
      </c>
      <c r="AV60" s="17" t="s">
        <v>84</v>
      </c>
      <c r="AW60" s="17" t="s">
        <v>85</v>
      </c>
      <c r="AX60" s="17" t="s">
        <v>86</v>
      </c>
      <c r="AY60" s="17" t="s">
        <v>84</v>
      </c>
      <c r="AZ60" s="17"/>
      <c r="BA60" s="40"/>
    </row>
    <row r="61" spans="1:53" ht="71.25" hidden="1" x14ac:dyDescent="0.2">
      <c r="A61" s="1" t="s">
        <v>94</v>
      </c>
      <c r="B61" s="1" t="s">
        <v>336</v>
      </c>
      <c r="E61" s="39" t="s">
        <v>386</v>
      </c>
      <c r="F61" s="10" t="s">
        <v>71</v>
      </c>
      <c r="G61" s="10" t="s">
        <v>17</v>
      </c>
      <c r="H61" s="10" t="s">
        <v>19</v>
      </c>
      <c r="I61" s="10" t="s">
        <v>196</v>
      </c>
      <c r="J61" s="11" t="s">
        <v>87</v>
      </c>
      <c r="K61" s="11" t="s">
        <v>88</v>
      </c>
      <c r="L61" s="41" t="s">
        <v>96</v>
      </c>
      <c r="M61" s="41">
        <v>3</v>
      </c>
      <c r="N61" s="42">
        <v>5842200</v>
      </c>
      <c r="O61" s="10">
        <v>1</v>
      </c>
      <c r="P61" s="10" t="s">
        <v>90</v>
      </c>
      <c r="Q61" s="29">
        <v>46062</v>
      </c>
      <c r="R61" s="29">
        <v>46367</v>
      </c>
      <c r="S61" s="12">
        <f t="shared" si="13"/>
        <v>59006220</v>
      </c>
      <c r="T61" s="30"/>
      <c r="U61" s="30"/>
      <c r="V61" s="12">
        <f t="shared" si="0"/>
        <v>0</v>
      </c>
      <c r="W61" s="45">
        <f t="shared" si="9"/>
        <v>10.1</v>
      </c>
      <c r="X61" s="13">
        <f t="shared" si="12"/>
        <v>59006220</v>
      </c>
      <c r="Y61" s="13" t="s">
        <v>434</v>
      </c>
      <c r="Z61" s="2" t="s">
        <v>76</v>
      </c>
      <c r="AA61" s="31" t="s">
        <v>91</v>
      </c>
      <c r="AB61" s="31" t="s">
        <v>77</v>
      </c>
      <c r="AC61" s="15" t="str">
        <f t="shared" si="14"/>
        <v>CON-046</v>
      </c>
      <c r="AD61" s="14">
        <v>80111600</v>
      </c>
      <c r="AE61" s="43" t="s">
        <v>272</v>
      </c>
      <c r="AF61" s="32" t="s">
        <v>119</v>
      </c>
      <c r="AG61" s="32" t="s">
        <v>119</v>
      </c>
      <c r="AH61" s="33">
        <f t="shared" si="17"/>
        <v>10.1</v>
      </c>
      <c r="AI61" s="34" t="s">
        <v>78</v>
      </c>
      <c r="AJ61" s="19" t="s">
        <v>79</v>
      </c>
      <c r="AK61" s="35">
        <f t="shared" si="15"/>
        <v>59006220</v>
      </c>
      <c r="AL61" s="35">
        <f t="shared" si="10"/>
        <v>59006220</v>
      </c>
      <c r="AM61" s="34" t="s">
        <v>77</v>
      </c>
      <c r="AN61" s="34" t="s">
        <v>80</v>
      </c>
      <c r="AO61" s="36" t="s">
        <v>465</v>
      </c>
      <c r="AP61" s="37" t="s">
        <v>81</v>
      </c>
      <c r="AQ61" s="16" t="str">
        <f t="shared" si="16"/>
        <v>SUBDIRECCIÓN DE BIENESTAR UNIVERSITARIO</v>
      </c>
      <c r="AR61" s="14" t="s">
        <v>82</v>
      </c>
      <c r="AS61" s="38" t="s">
        <v>83</v>
      </c>
      <c r="AT61" s="34" t="s">
        <v>77</v>
      </c>
      <c r="AU61" s="34" t="s">
        <v>77</v>
      </c>
      <c r="AV61" s="17" t="s">
        <v>84</v>
      </c>
      <c r="AW61" s="17" t="s">
        <v>85</v>
      </c>
      <c r="AX61" s="17" t="s">
        <v>86</v>
      </c>
      <c r="AY61" s="17" t="s">
        <v>84</v>
      </c>
      <c r="AZ61" s="17"/>
      <c r="BA61" s="40"/>
    </row>
    <row r="62" spans="1:53" ht="99.75" hidden="1" x14ac:dyDescent="0.2">
      <c r="A62" s="1" t="s">
        <v>94</v>
      </c>
      <c r="B62" s="1" t="s">
        <v>336</v>
      </c>
      <c r="E62" s="39" t="s">
        <v>146</v>
      </c>
      <c r="F62" s="10" t="s">
        <v>71</v>
      </c>
      <c r="G62" s="10" t="s">
        <v>17</v>
      </c>
      <c r="H62" s="10" t="s">
        <v>19</v>
      </c>
      <c r="I62" s="10" t="s">
        <v>198</v>
      </c>
      <c r="J62" s="11" t="s">
        <v>87</v>
      </c>
      <c r="K62" s="11" t="s">
        <v>88</v>
      </c>
      <c r="L62" s="41" t="s">
        <v>89</v>
      </c>
      <c r="M62" s="41">
        <v>1</v>
      </c>
      <c r="N62" s="42">
        <v>3417750</v>
      </c>
      <c r="O62" s="10">
        <v>1</v>
      </c>
      <c r="P62" s="10" t="s">
        <v>90</v>
      </c>
      <c r="Q62" s="29">
        <v>46062</v>
      </c>
      <c r="R62" s="29">
        <v>46367</v>
      </c>
      <c r="S62" s="12">
        <f t="shared" si="13"/>
        <v>34519275</v>
      </c>
      <c r="T62" s="30"/>
      <c r="U62" s="30"/>
      <c r="V62" s="12">
        <f t="shared" si="0"/>
        <v>0</v>
      </c>
      <c r="W62" s="45">
        <f t="shared" si="9"/>
        <v>10.1</v>
      </c>
      <c r="X62" s="13">
        <f t="shared" ref="X62:X93" si="18">+S62+V62</f>
        <v>34519275</v>
      </c>
      <c r="Y62" s="13" t="s">
        <v>434</v>
      </c>
      <c r="Z62" s="2" t="s">
        <v>131</v>
      </c>
      <c r="AA62" s="31" t="s">
        <v>91</v>
      </c>
      <c r="AB62" s="31" t="s">
        <v>77</v>
      </c>
      <c r="AC62" s="15" t="str">
        <f t="shared" si="14"/>
        <v>CON-047</v>
      </c>
      <c r="AD62" s="14">
        <v>80111600</v>
      </c>
      <c r="AE62" s="43" t="s">
        <v>425</v>
      </c>
      <c r="AF62" s="32" t="s">
        <v>119</v>
      </c>
      <c r="AG62" s="32" t="s">
        <v>119</v>
      </c>
      <c r="AH62" s="33">
        <f t="shared" si="17"/>
        <v>10.1</v>
      </c>
      <c r="AI62" s="34" t="s">
        <v>78</v>
      </c>
      <c r="AJ62" s="19" t="s">
        <v>79</v>
      </c>
      <c r="AK62" s="35">
        <f t="shared" si="15"/>
        <v>34519275</v>
      </c>
      <c r="AL62" s="35">
        <f t="shared" si="10"/>
        <v>34519275</v>
      </c>
      <c r="AM62" s="34" t="s">
        <v>77</v>
      </c>
      <c r="AN62" s="34" t="s">
        <v>80</v>
      </c>
      <c r="AO62" s="36" t="s">
        <v>465</v>
      </c>
      <c r="AP62" s="37" t="s">
        <v>81</v>
      </c>
      <c r="AQ62" s="16" t="str">
        <f t="shared" si="16"/>
        <v>SUBDIRECCIÓN DE BIENESTAR UNIVERSITARIO</v>
      </c>
      <c r="AR62" s="14" t="s">
        <v>82</v>
      </c>
      <c r="AS62" s="38" t="s">
        <v>83</v>
      </c>
      <c r="AT62" s="34" t="s">
        <v>77</v>
      </c>
      <c r="AU62" s="34" t="s">
        <v>77</v>
      </c>
      <c r="AV62" s="17" t="s">
        <v>84</v>
      </c>
      <c r="AW62" s="17" t="s">
        <v>85</v>
      </c>
      <c r="AX62" s="17" t="s">
        <v>86</v>
      </c>
      <c r="AY62" s="17" t="s">
        <v>84</v>
      </c>
      <c r="AZ62" s="17"/>
      <c r="BA62" s="40"/>
    </row>
    <row r="63" spans="1:53" ht="99.75" hidden="1" x14ac:dyDescent="0.2">
      <c r="A63" s="1" t="s">
        <v>94</v>
      </c>
      <c r="B63" s="1" t="s">
        <v>336</v>
      </c>
      <c r="E63" s="39" t="s">
        <v>147</v>
      </c>
      <c r="F63" s="10" t="s">
        <v>71</v>
      </c>
      <c r="G63" s="10" t="s">
        <v>17</v>
      </c>
      <c r="H63" s="10" t="s">
        <v>19</v>
      </c>
      <c r="I63" s="10" t="s">
        <v>200</v>
      </c>
      <c r="J63" s="11" t="s">
        <v>201</v>
      </c>
      <c r="K63" s="11" t="s">
        <v>202</v>
      </c>
      <c r="L63" s="41" t="s">
        <v>105</v>
      </c>
      <c r="M63" s="41">
        <v>3</v>
      </c>
      <c r="N63" s="42">
        <v>2039625</v>
      </c>
      <c r="O63" s="10">
        <v>1</v>
      </c>
      <c r="P63" s="10" t="s">
        <v>90</v>
      </c>
      <c r="Q63" s="29">
        <v>46069</v>
      </c>
      <c r="R63" s="29">
        <v>46356</v>
      </c>
      <c r="S63" s="12">
        <f t="shared" si="13"/>
        <v>19376437.5</v>
      </c>
      <c r="T63" s="30"/>
      <c r="U63" s="30"/>
      <c r="V63" s="12">
        <f t="shared" si="0"/>
        <v>0</v>
      </c>
      <c r="W63" s="45">
        <f t="shared" si="9"/>
        <v>9.5</v>
      </c>
      <c r="X63" s="13">
        <f t="shared" si="18"/>
        <v>19376437.5</v>
      </c>
      <c r="Y63" s="13" t="s">
        <v>434</v>
      </c>
      <c r="Z63" s="2" t="s">
        <v>131</v>
      </c>
      <c r="AA63" s="31" t="s">
        <v>91</v>
      </c>
      <c r="AB63" s="31" t="s">
        <v>77</v>
      </c>
      <c r="AC63" s="15" t="str">
        <f t="shared" si="14"/>
        <v>CON-048</v>
      </c>
      <c r="AD63" s="14">
        <v>80111600</v>
      </c>
      <c r="AE63" s="43" t="s">
        <v>203</v>
      </c>
      <c r="AF63" s="32" t="s">
        <v>119</v>
      </c>
      <c r="AG63" s="32" t="s">
        <v>119</v>
      </c>
      <c r="AH63" s="33">
        <f t="shared" si="17"/>
        <v>9.5</v>
      </c>
      <c r="AI63" s="34" t="s">
        <v>78</v>
      </c>
      <c r="AJ63" s="19" t="s">
        <v>79</v>
      </c>
      <c r="AK63" s="35">
        <f t="shared" si="15"/>
        <v>19376437.5</v>
      </c>
      <c r="AL63" s="35">
        <f t="shared" si="10"/>
        <v>19376437.5</v>
      </c>
      <c r="AM63" s="34" t="s">
        <v>77</v>
      </c>
      <c r="AN63" s="34" t="s">
        <v>80</v>
      </c>
      <c r="AO63" s="36" t="s">
        <v>465</v>
      </c>
      <c r="AP63" s="37" t="s">
        <v>81</v>
      </c>
      <c r="AQ63" s="16" t="str">
        <f t="shared" si="16"/>
        <v>SUBDIRECCIÓN DE BIENESTAR UNIVERSITARIO</v>
      </c>
      <c r="AR63" s="14" t="s">
        <v>82</v>
      </c>
      <c r="AS63" s="38" t="s">
        <v>83</v>
      </c>
      <c r="AT63" s="34" t="s">
        <v>77</v>
      </c>
      <c r="AU63" s="34" t="s">
        <v>77</v>
      </c>
      <c r="AV63" s="17" t="s">
        <v>84</v>
      </c>
      <c r="AW63" s="17" t="s">
        <v>85</v>
      </c>
      <c r="AX63" s="17" t="s">
        <v>86</v>
      </c>
      <c r="AY63" s="17" t="s">
        <v>84</v>
      </c>
      <c r="AZ63" s="17"/>
      <c r="BA63" s="40"/>
    </row>
    <row r="64" spans="1:53" ht="99.75" hidden="1" x14ac:dyDescent="0.2">
      <c r="A64" s="1" t="s">
        <v>94</v>
      </c>
      <c r="B64" s="1" t="s">
        <v>336</v>
      </c>
      <c r="E64" s="39" t="s">
        <v>148</v>
      </c>
      <c r="F64" s="10" t="s">
        <v>71</v>
      </c>
      <c r="G64" s="10" t="s">
        <v>17</v>
      </c>
      <c r="H64" s="10" t="s">
        <v>19</v>
      </c>
      <c r="I64" s="10" t="s">
        <v>200</v>
      </c>
      <c r="J64" s="11" t="s">
        <v>201</v>
      </c>
      <c r="K64" s="11" t="s">
        <v>202</v>
      </c>
      <c r="L64" s="41" t="s">
        <v>105</v>
      </c>
      <c r="M64" s="41">
        <v>3</v>
      </c>
      <c r="N64" s="42">
        <v>2039625</v>
      </c>
      <c r="O64" s="10">
        <v>1</v>
      </c>
      <c r="P64" s="10" t="s">
        <v>90</v>
      </c>
      <c r="Q64" s="29">
        <v>46064</v>
      </c>
      <c r="R64" s="29">
        <v>46171</v>
      </c>
      <c r="S64" s="12">
        <f t="shared" ref="S64:S77" si="19">N64*((R64-Q64+1)/30)</f>
        <v>7342650</v>
      </c>
      <c r="T64" s="30">
        <v>46240</v>
      </c>
      <c r="U64" s="30">
        <v>46356</v>
      </c>
      <c r="V64" s="12">
        <f t="shared" ref="V64:V77" si="20">N64*((U64-T64+1)/30)</f>
        <v>7954537.5</v>
      </c>
      <c r="W64" s="45">
        <f t="shared" ref="W64:W111" si="21">(ROUND(((YEAR(R64)-YEAR(Q64))*12 + (MONTH(R64)-MONTH(Q64))) + (DAY(R64)-1)/DAY(EOMONTH(R64,0)) - (DAY(Q64)-1)/DAY(EOMONTH(Q64,0)),1))+(ROUND(((YEAR(U64)-YEAR(T64))*12 + (MONTH(U64)-MONTH(T64))) + (DAY(U64)-1)/DAY(EOMONTH(U64,0)) - (DAY(T8)-1)/DAY(EOMONTH(T64,0)),1))</f>
        <v>7.5</v>
      </c>
      <c r="X64" s="13">
        <f t="shared" si="18"/>
        <v>15297187.5</v>
      </c>
      <c r="Y64" s="13" t="s">
        <v>434</v>
      </c>
      <c r="Z64" s="2" t="s">
        <v>131</v>
      </c>
      <c r="AA64" s="31" t="s">
        <v>91</v>
      </c>
      <c r="AB64" s="31" t="s">
        <v>77</v>
      </c>
      <c r="AC64" s="15" t="str">
        <f t="shared" si="14"/>
        <v>CON-049</v>
      </c>
      <c r="AD64" s="14">
        <v>80111600</v>
      </c>
      <c r="AE64" s="43" t="s">
        <v>288</v>
      </c>
      <c r="AF64" s="32" t="s">
        <v>119</v>
      </c>
      <c r="AG64" s="32" t="s">
        <v>119</v>
      </c>
      <c r="AH64" s="33">
        <f t="shared" si="17"/>
        <v>7.5</v>
      </c>
      <c r="AI64" s="34" t="s">
        <v>78</v>
      </c>
      <c r="AJ64" s="19" t="s">
        <v>79</v>
      </c>
      <c r="AK64" s="35">
        <f t="shared" si="15"/>
        <v>15297187.5</v>
      </c>
      <c r="AL64" s="35">
        <f>+AK64</f>
        <v>15297187.5</v>
      </c>
      <c r="AM64" s="34" t="s">
        <v>77</v>
      </c>
      <c r="AN64" s="34" t="s">
        <v>80</v>
      </c>
      <c r="AO64" s="36" t="s">
        <v>465</v>
      </c>
      <c r="AP64" s="37" t="s">
        <v>81</v>
      </c>
      <c r="AQ64" s="16" t="str">
        <f t="shared" si="16"/>
        <v>SUBDIRECCIÓN DE BIENESTAR UNIVERSITARIO</v>
      </c>
      <c r="AR64" s="14" t="s">
        <v>82</v>
      </c>
      <c r="AS64" s="38" t="s">
        <v>83</v>
      </c>
      <c r="AT64" s="34" t="s">
        <v>77</v>
      </c>
      <c r="AU64" s="34" t="s">
        <v>77</v>
      </c>
      <c r="AV64" s="17" t="s">
        <v>84</v>
      </c>
      <c r="AW64" s="17" t="s">
        <v>85</v>
      </c>
      <c r="AX64" s="17" t="s">
        <v>86</v>
      </c>
      <c r="AY64" s="17" t="s">
        <v>84</v>
      </c>
      <c r="AZ64" s="17"/>
      <c r="BA64" s="40"/>
    </row>
    <row r="65" spans="1:53" ht="99.75" hidden="1" x14ac:dyDescent="0.2">
      <c r="A65" s="1" t="s">
        <v>94</v>
      </c>
      <c r="B65" s="1" t="s">
        <v>336</v>
      </c>
      <c r="E65" s="39" t="s">
        <v>387</v>
      </c>
      <c r="F65" s="10" t="s">
        <v>71</v>
      </c>
      <c r="G65" s="10" t="s">
        <v>17</v>
      </c>
      <c r="H65" s="10" t="s">
        <v>19</v>
      </c>
      <c r="I65" s="10" t="s">
        <v>200</v>
      </c>
      <c r="J65" s="11" t="s">
        <v>201</v>
      </c>
      <c r="K65" s="11" t="s">
        <v>202</v>
      </c>
      <c r="L65" s="41" t="s">
        <v>105</v>
      </c>
      <c r="M65" s="41">
        <v>3</v>
      </c>
      <c r="N65" s="42">
        <v>2039625</v>
      </c>
      <c r="O65" s="10">
        <v>1</v>
      </c>
      <c r="P65" s="10" t="s">
        <v>90</v>
      </c>
      <c r="Q65" s="29">
        <v>46064</v>
      </c>
      <c r="R65" s="29">
        <v>46171</v>
      </c>
      <c r="S65" s="12">
        <f t="shared" si="19"/>
        <v>7342650</v>
      </c>
      <c r="T65" s="30">
        <v>46240</v>
      </c>
      <c r="U65" s="30">
        <v>46356</v>
      </c>
      <c r="V65" s="12">
        <f t="shared" si="20"/>
        <v>7954537.5</v>
      </c>
      <c r="W65" s="45">
        <f t="shared" si="21"/>
        <v>7.5</v>
      </c>
      <c r="X65" s="13">
        <f t="shared" si="18"/>
        <v>15297187.5</v>
      </c>
      <c r="Y65" s="13" t="s">
        <v>434</v>
      </c>
      <c r="Z65" s="2" t="s">
        <v>131</v>
      </c>
      <c r="AA65" s="31" t="s">
        <v>91</v>
      </c>
      <c r="AB65" s="31" t="s">
        <v>77</v>
      </c>
      <c r="AC65" s="15" t="str">
        <f t="shared" si="14"/>
        <v>CON-050</v>
      </c>
      <c r="AD65" s="14">
        <v>80111600</v>
      </c>
      <c r="AE65" s="43" t="s">
        <v>289</v>
      </c>
      <c r="AF65" s="32" t="s">
        <v>119</v>
      </c>
      <c r="AG65" s="32" t="s">
        <v>119</v>
      </c>
      <c r="AH65" s="33">
        <f t="shared" si="17"/>
        <v>7.5</v>
      </c>
      <c r="AI65" s="34" t="s">
        <v>78</v>
      </c>
      <c r="AJ65" s="19" t="s">
        <v>79</v>
      </c>
      <c r="AK65" s="35">
        <f t="shared" si="15"/>
        <v>15297187.5</v>
      </c>
      <c r="AL65" s="35">
        <f t="shared" ref="AL65:AL77" si="22">+AK65</f>
        <v>15297187.5</v>
      </c>
      <c r="AM65" s="34" t="s">
        <v>77</v>
      </c>
      <c r="AN65" s="34" t="s">
        <v>80</v>
      </c>
      <c r="AO65" s="36" t="s">
        <v>465</v>
      </c>
      <c r="AP65" s="37" t="s">
        <v>81</v>
      </c>
      <c r="AQ65" s="16" t="str">
        <f t="shared" si="16"/>
        <v>SUBDIRECCIÓN DE BIENESTAR UNIVERSITARIO</v>
      </c>
      <c r="AR65" s="14" t="s">
        <v>82</v>
      </c>
      <c r="AS65" s="38" t="s">
        <v>83</v>
      </c>
      <c r="AT65" s="34" t="s">
        <v>77</v>
      </c>
      <c r="AU65" s="34" t="s">
        <v>77</v>
      </c>
      <c r="AV65" s="17" t="s">
        <v>84</v>
      </c>
      <c r="AW65" s="17" t="s">
        <v>85</v>
      </c>
      <c r="AX65" s="17" t="s">
        <v>86</v>
      </c>
      <c r="AY65" s="17" t="s">
        <v>84</v>
      </c>
      <c r="AZ65" s="17"/>
      <c r="BA65" s="40"/>
    </row>
    <row r="66" spans="1:53" ht="71.25" hidden="1" x14ac:dyDescent="0.2">
      <c r="A66" s="1" t="s">
        <v>94</v>
      </c>
      <c r="B66" s="1" t="s">
        <v>336</v>
      </c>
      <c r="E66" s="39" t="s">
        <v>149</v>
      </c>
      <c r="F66" s="10" t="s">
        <v>71</v>
      </c>
      <c r="G66" s="10" t="s">
        <v>17</v>
      </c>
      <c r="H66" s="10" t="s">
        <v>19</v>
      </c>
      <c r="I66" s="10" t="s">
        <v>200</v>
      </c>
      <c r="J66" s="11" t="s">
        <v>201</v>
      </c>
      <c r="K66" s="11" t="s">
        <v>202</v>
      </c>
      <c r="L66" s="41" t="s">
        <v>105</v>
      </c>
      <c r="M66" s="41">
        <v>3</v>
      </c>
      <c r="N66" s="42">
        <v>2039625</v>
      </c>
      <c r="O66" s="10">
        <v>1</v>
      </c>
      <c r="P66" s="10" t="s">
        <v>90</v>
      </c>
      <c r="Q66" s="29">
        <v>46064</v>
      </c>
      <c r="R66" s="29">
        <v>46171</v>
      </c>
      <c r="S66" s="12">
        <f t="shared" si="19"/>
        <v>7342650</v>
      </c>
      <c r="T66" s="30">
        <v>46240</v>
      </c>
      <c r="U66" s="30">
        <v>46356</v>
      </c>
      <c r="V66" s="12">
        <f t="shared" si="20"/>
        <v>7954537.5</v>
      </c>
      <c r="W66" s="45">
        <f t="shared" si="21"/>
        <v>7.5</v>
      </c>
      <c r="X66" s="13">
        <f t="shared" si="18"/>
        <v>15297187.5</v>
      </c>
      <c r="Y66" s="13" t="s">
        <v>434</v>
      </c>
      <c r="Z66" s="2" t="s">
        <v>131</v>
      </c>
      <c r="AA66" s="31" t="s">
        <v>91</v>
      </c>
      <c r="AB66" s="31" t="s">
        <v>77</v>
      </c>
      <c r="AC66" s="15" t="str">
        <f t="shared" si="14"/>
        <v>CON-051</v>
      </c>
      <c r="AD66" s="14">
        <v>80111600</v>
      </c>
      <c r="AE66" s="43" t="s">
        <v>207</v>
      </c>
      <c r="AF66" s="32" t="s">
        <v>119</v>
      </c>
      <c r="AG66" s="32" t="s">
        <v>119</v>
      </c>
      <c r="AH66" s="33">
        <f t="shared" si="17"/>
        <v>7.5</v>
      </c>
      <c r="AI66" s="34" t="s">
        <v>78</v>
      </c>
      <c r="AJ66" s="19" t="s">
        <v>79</v>
      </c>
      <c r="AK66" s="35">
        <f t="shared" si="15"/>
        <v>15297187.5</v>
      </c>
      <c r="AL66" s="35">
        <f t="shared" si="22"/>
        <v>15297187.5</v>
      </c>
      <c r="AM66" s="34" t="s">
        <v>77</v>
      </c>
      <c r="AN66" s="34" t="s">
        <v>80</v>
      </c>
      <c r="AO66" s="36" t="s">
        <v>465</v>
      </c>
      <c r="AP66" s="37" t="s">
        <v>81</v>
      </c>
      <c r="AQ66" s="16" t="str">
        <f t="shared" si="16"/>
        <v>SUBDIRECCIÓN DE BIENESTAR UNIVERSITARIO</v>
      </c>
      <c r="AR66" s="14" t="s">
        <v>82</v>
      </c>
      <c r="AS66" s="38" t="s">
        <v>83</v>
      </c>
      <c r="AT66" s="34" t="s">
        <v>77</v>
      </c>
      <c r="AU66" s="34" t="s">
        <v>77</v>
      </c>
      <c r="AV66" s="17" t="s">
        <v>84</v>
      </c>
      <c r="AW66" s="17" t="s">
        <v>85</v>
      </c>
      <c r="AX66" s="17" t="s">
        <v>86</v>
      </c>
      <c r="AY66" s="17" t="s">
        <v>84</v>
      </c>
      <c r="AZ66" s="17"/>
      <c r="BA66" s="40"/>
    </row>
    <row r="67" spans="1:53" ht="99.75" hidden="1" x14ac:dyDescent="0.2">
      <c r="A67" s="1" t="s">
        <v>94</v>
      </c>
      <c r="B67" s="1" t="s">
        <v>336</v>
      </c>
      <c r="E67" s="39" t="s">
        <v>151</v>
      </c>
      <c r="F67" s="10" t="s">
        <v>71</v>
      </c>
      <c r="G67" s="10" t="s">
        <v>17</v>
      </c>
      <c r="H67" s="10" t="s">
        <v>19</v>
      </c>
      <c r="I67" s="10" t="s">
        <v>200</v>
      </c>
      <c r="J67" s="11" t="s">
        <v>201</v>
      </c>
      <c r="K67" s="11" t="s">
        <v>202</v>
      </c>
      <c r="L67" s="41" t="s">
        <v>105</v>
      </c>
      <c r="M67" s="41">
        <v>3</v>
      </c>
      <c r="N67" s="42">
        <v>2039625</v>
      </c>
      <c r="O67" s="10">
        <v>1</v>
      </c>
      <c r="P67" s="10" t="s">
        <v>90</v>
      </c>
      <c r="Q67" s="29">
        <v>46064</v>
      </c>
      <c r="R67" s="29">
        <v>46171</v>
      </c>
      <c r="S67" s="12">
        <f t="shared" si="19"/>
        <v>7342650</v>
      </c>
      <c r="T67" s="30">
        <v>46240</v>
      </c>
      <c r="U67" s="30">
        <v>46356</v>
      </c>
      <c r="V67" s="12">
        <f t="shared" si="20"/>
        <v>7954537.5</v>
      </c>
      <c r="W67" s="45">
        <f t="shared" si="21"/>
        <v>7.5</v>
      </c>
      <c r="X67" s="13">
        <f t="shared" si="18"/>
        <v>15297187.5</v>
      </c>
      <c r="Y67" s="13" t="s">
        <v>434</v>
      </c>
      <c r="Z67" s="2" t="s">
        <v>131</v>
      </c>
      <c r="AA67" s="31" t="s">
        <v>91</v>
      </c>
      <c r="AB67" s="31" t="s">
        <v>77</v>
      </c>
      <c r="AC67" s="15" t="str">
        <f t="shared" si="14"/>
        <v>CON-052</v>
      </c>
      <c r="AD67" s="14">
        <v>80111600</v>
      </c>
      <c r="AE67" s="43" t="s">
        <v>486</v>
      </c>
      <c r="AF67" s="32" t="s">
        <v>119</v>
      </c>
      <c r="AG67" s="32" t="s">
        <v>119</v>
      </c>
      <c r="AH67" s="33">
        <f t="shared" si="17"/>
        <v>7.5</v>
      </c>
      <c r="AI67" s="34" t="s">
        <v>78</v>
      </c>
      <c r="AJ67" s="19" t="s">
        <v>79</v>
      </c>
      <c r="AK67" s="35">
        <f t="shared" si="15"/>
        <v>15297187.5</v>
      </c>
      <c r="AL67" s="35">
        <f t="shared" si="22"/>
        <v>15297187.5</v>
      </c>
      <c r="AM67" s="34" t="s">
        <v>77</v>
      </c>
      <c r="AN67" s="34" t="s">
        <v>80</v>
      </c>
      <c r="AO67" s="36" t="s">
        <v>465</v>
      </c>
      <c r="AP67" s="37" t="s">
        <v>81</v>
      </c>
      <c r="AQ67" s="16" t="str">
        <f t="shared" si="16"/>
        <v>SUBDIRECCIÓN DE BIENESTAR UNIVERSITARIO</v>
      </c>
      <c r="AR67" s="14" t="s">
        <v>82</v>
      </c>
      <c r="AS67" s="38" t="s">
        <v>83</v>
      </c>
      <c r="AT67" s="34" t="s">
        <v>77</v>
      </c>
      <c r="AU67" s="34" t="s">
        <v>77</v>
      </c>
      <c r="AV67" s="17" t="s">
        <v>84</v>
      </c>
      <c r="AW67" s="17" t="s">
        <v>85</v>
      </c>
      <c r="AX67" s="17" t="s">
        <v>86</v>
      </c>
      <c r="AY67" s="17" t="s">
        <v>84</v>
      </c>
      <c r="AZ67" s="17"/>
      <c r="BA67" s="40"/>
    </row>
    <row r="68" spans="1:53" ht="85.5" hidden="1" x14ac:dyDescent="0.2">
      <c r="A68" s="1" t="s">
        <v>94</v>
      </c>
      <c r="B68" s="1" t="s">
        <v>336</v>
      </c>
      <c r="E68" s="39" t="s">
        <v>152</v>
      </c>
      <c r="F68" s="10" t="s">
        <v>71</v>
      </c>
      <c r="G68" s="10" t="s">
        <v>17</v>
      </c>
      <c r="H68" s="10" t="s">
        <v>19</v>
      </c>
      <c r="I68" s="10" t="s">
        <v>200</v>
      </c>
      <c r="J68" s="11" t="s">
        <v>201</v>
      </c>
      <c r="K68" s="11" t="s">
        <v>202</v>
      </c>
      <c r="L68" s="41" t="s">
        <v>105</v>
      </c>
      <c r="M68" s="41">
        <v>3</v>
      </c>
      <c r="N68" s="42">
        <v>2039625</v>
      </c>
      <c r="O68" s="10">
        <v>1</v>
      </c>
      <c r="P68" s="10" t="s">
        <v>90</v>
      </c>
      <c r="Q68" s="29">
        <v>46064</v>
      </c>
      <c r="R68" s="29">
        <v>46171</v>
      </c>
      <c r="S68" s="12">
        <f t="shared" si="19"/>
        <v>7342650</v>
      </c>
      <c r="T68" s="30">
        <v>46240</v>
      </c>
      <c r="U68" s="30">
        <v>46356</v>
      </c>
      <c r="V68" s="12">
        <f t="shared" si="20"/>
        <v>7954537.5</v>
      </c>
      <c r="W68" s="45">
        <f t="shared" si="21"/>
        <v>7.5</v>
      </c>
      <c r="X68" s="13">
        <f t="shared" si="18"/>
        <v>15297187.5</v>
      </c>
      <c r="Y68" s="13" t="s">
        <v>434</v>
      </c>
      <c r="Z68" s="2" t="s">
        <v>131</v>
      </c>
      <c r="AA68" s="31" t="s">
        <v>91</v>
      </c>
      <c r="AB68" s="31" t="s">
        <v>77</v>
      </c>
      <c r="AC68" s="15" t="str">
        <f t="shared" si="14"/>
        <v>CON-053</v>
      </c>
      <c r="AD68" s="14">
        <v>80111600</v>
      </c>
      <c r="AE68" s="43" t="s">
        <v>487</v>
      </c>
      <c r="AF68" s="32" t="s">
        <v>119</v>
      </c>
      <c r="AG68" s="32" t="s">
        <v>119</v>
      </c>
      <c r="AH68" s="33">
        <f t="shared" si="17"/>
        <v>7.5</v>
      </c>
      <c r="AI68" s="34" t="s">
        <v>78</v>
      </c>
      <c r="AJ68" s="19" t="s">
        <v>79</v>
      </c>
      <c r="AK68" s="35">
        <f t="shared" si="15"/>
        <v>15297187.5</v>
      </c>
      <c r="AL68" s="35">
        <f t="shared" si="22"/>
        <v>15297187.5</v>
      </c>
      <c r="AM68" s="34" t="s">
        <v>77</v>
      </c>
      <c r="AN68" s="34" t="s">
        <v>80</v>
      </c>
      <c r="AO68" s="36" t="s">
        <v>465</v>
      </c>
      <c r="AP68" s="37" t="s">
        <v>81</v>
      </c>
      <c r="AQ68" s="16" t="str">
        <f t="shared" si="16"/>
        <v>SUBDIRECCIÓN DE BIENESTAR UNIVERSITARIO</v>
      </c>
      <c r="AR68" s="14" t="s">
        <v>82</v>
      </c>
      <c r="AS68" s="38" t="s">
        <v>83</v>
      </c>
      <c r="AT68" s="34" t="s">
        <v>77</v>
      </c>
      <c r="AU68" s="34" t="s">
        <v>77</v>
      </c>
      <c r="AV68" s="17" t="s">
        <v>84</v>
      </c>
      <c r="AW68" s="17" t="s">
        <v>85</v>
      </c>
      <c r="AX68" s="17" t="s">
        <v>86</v>
      </c>
      <c r="AY68" s="17" t="s">
        <v>84</v>
      </c>
      <c r="AZ68" s="17"/>
      <c r="BA68" s="40"/>
    </row>
    <row r="69" spans="1:53" ht="99.75" hidden="1" x14ac:dyDescent="0.2">
      <c r="A69" s="1" t="s">
        <v>94</v>
      </c>
      <c r="B69" s="1" t="s">
        <v>336</v>
      </c>
      <c r="E69" s="39" t="s">
        <v>154</v>
      </c>
      <c r="F69" s="10" t="s">
        <v>71</v>
      </c>
      <c r="G69" s="10" t="s">
        <v>17</v>
      </c>
      <c r="H69" s="10" t="s">
        <v>19</v>
      </c>
      <c r="I69" s="10" t="s">
        <v>200</v>
      </c>
      <c r="J69" s="11" t="s">
        <v>201</v>
      </c>
      <c r="K69" s="11" t="s">
        <v>202</v>
      </c>
      <c r="L69" s="41" t="s">
        <v>105</v>
      </c>
      <c r="M69" s="41">
        <v>3</v>
      </c>
      <c r="N69" s="42">
        <v>2039625</v>
      </c>
      <c r="O69" s="10">
        <v>1</v>
      </c>
      <c r="P69" s="10" t="s">
        <v>90</v>
      </c>
      <c r="Q69" s="29">
        <v>46064</v>
      </c>
      <c r="R69" s="29">
        <v>46171</v>
      </c>
      <c r="S69" s="12">
        <f t="shared" si="19"/>
        <v>7342650</v>
      </c>
      <c r="T69" s="30">
        <v>46240</v>
      </c>
      <c r="U69" s="30">
        <v>46356</v>
      </c>
      <c r="V69" s="12">
        <f t="shared" si="20"/>
        <v>7954537.5</v>
      </c>
      <c r="W69" s="45">
        <f t="shared" si="21"/>
        <v>7.5</v>
      </c>
      <c r="X69" s="13">
        <f t="shared" si="18"/>
        <v>15297187.5</v>
      </c>
      <c r="Y69" s="13" t="s">
        <v>434</v>
      </c>
      <c r="Z69" s="2" t="s">
        <v>131</v>
      </c>
      <c r="AA69" s="31" t="s">
        <v>91</v>
      </c>
      <c r="AB69" s="31" t="s">
        <v>77</v>
      </c>
      <c r="AC69" s="15" t="str">
        <f t="shared" si="14"/>
        <v>CON-054</v>
      </c>
      <c r="AD69" s="14">
        <v>80111600</v>
      </c>
      <c r="AE69" s="43" t="s">
        <v>472</v>
      </c>
      <c r="AF69" s="32" t="s">
        <v>119</v>
      </c>
      <c r="AG69" s="32" t="s">
        <v>119</v>
      </c>
      <c r="AH69" s="33">
        <f t="shared" si="17"/>
        <v>7.5</v>
      </c>
      <c r="AI69" s="34" t="s">
        <v>78</v>
      </c>
      <c r="AJ69" s="19" t="s">
        <v>79</v>
      </c>
      <c r="AK69" s="35">
        <f t="shared" si="15"/>
        <v>15297187.5</v>
      </c>
      <c r="AL69" s="35">
        <f t="shared" si="22"/>
        <v>15297187.5</v>
      </c>
      <c r="AM69" s="34" t="s">
        <v>77</v>
      </c>
      <c r="AN69" s="34" t="s">
        <v>80</v>
      </c>
      <c r="AO69" s="36" t="s">
        <v>465</v>
      </c>
      <c r="AP69" s="37" t="s">
        <v>81</v>
      </c>
      <c r="AQ69" s="16" t="str">
        <f t="shared" si="16"/>
        <v>SUBDIRECCIÓN DE BIENESTAR UNIVERSITARIO</v>
      </c>
      <c r="AR69" s="14" t="s">
        <v>82</v>
      </c>
      <c r="AS69" s="38" t="s">
        <v>83</v>
      </c>
      <c r="AT69" s="34" t="s">
        <v>77</v>
      </c>
      <c r="AU69" s="34" t="s">
        <v>77</v>
      </c>
      <c r="AV69" s="17" t="s">
        <v>84</v>
      </c>
      <c r="AW69" s="17" t="s">
        <v>85</v>
      </c>
      <c r="AX69" s="17" t="s">
        <v>86</v>
      </c>
      <c r="AY69" s="17" t="s">
        <v>84</v>
      </c>
      <c r="AZ69" s="17"/>
      <c r="BA69" s="40"/>
    </row>
    <row r="70" spans="1:53" ht="99.75" hidden="1" x14ac:dyDescent="0.2">
      <c r="A70" s="1" t="s">
        <v>94</v>
      </c>
      <c r="B70" s="1" t="s">
        <v>336</v>
      </c>
      <c r="E70" s="39" t="s">
        <v>155</v>
      </c>
      <c r="F70" s="10" t="s">
        <v>71</v>
      </c>
      <c r="G70" s="10" t="s">
        <v>17</v>
      </c>
      <c r="H70" s="10" t="s">
        <v>19</v>
      </c>
      <c r="I70" s="10" t="s">
        <v>200</v>
      </c>
      <c r="J70" s="11" t="s">
        <v>201</v>
      </c>
      <c r="K70" s="11" t="s">
        <v>202</v>
      </c>
      <c r="L70" s="41" t="s">
        <v>105</v>
      </c>
      <c r="M70" s="41">
        <v>3</v>
      </c>
      <c r="N70" s="42">
        <v>2039625</v>
      </c>
      <c r="O70" s="10">
        <v>1</v>
      </c>
      <c r="P70" s="10" t="s">
        <v>90</v>
      </c>
      <c r="Q70" s="29">
        <v>46064</v>
      </c>
      <c r="R70" s="29">
        <v>46171</v>
      </c>
      <c r="S70" s="12">
        <f t="shared" si="19"/>
        <v>7342650</v>
      </c>
      <c r="T70" s="30">
        <v>46240</v>
      </c>
      <c r="U70" s="30">
        <v>46356</v>
      </c>
      <c r="V70" s="12">
        <f t="shared" si="20"/>
        <v>7954537.5</v>
      </c>
      <c r="W70" s="45">
        <v>7.5</v>
      </c>
      <c r="X70" s="13">
        <f t="shared" si="18"/>
        <v>15297187.5</v>
      </c>
      <c r="Y70" s="13" t="s">
        <v>434</v>
      </c>
      <c r="Z70" s="2" t="s">
        <v>131</v>
      </c>
      <c r="AA70" s="31" t="s">
        <v>91</v>
      </c>
      <c r="AB70" s="31" t="s">
        <v>77</v>
      </c>
      <c r="AC70" s="15" t="str">
        <f t="shared" si="14"/>
        <v>CON-055</v>
      </c>
      <c r="AD70" s="14">
        <v>80111600</v>
      </c>
      <c r="AE70" s="43" t="s">
        <v>473</v>
      </c>
      <c r="AF70" s="32" t="s">
        <v>119</v>
      </c>
      <c r="AG70" s="32" t="s">
        <v>119</v>
      </c>
      <c r="AH70" s="33">
        <f t="shared" si="17"/>
        <v>7.5</v>
      </c>
      <c r="AI70" s="34" t="s">
        <v>78</v>
      </c>
      <c r="AJ70" s="19" t="s">
        <v>79</v>
      </c>
      <c r="AK70" s="35">
        <f t="shared" si="15"/>
        <v>15297187.5</v>
      </c>
      <c r="AL70" s="35">
        <f t="shared" si="22"/>
        <v>15297187.5</v>
      </c>
      <c r="AM70" s="34" t="s">
        <v>77</v>
      </c>
      <c r="AN70" s="34" t="s">
        <v>80</v>
      </c>
      <c r="AO70" s="36" t="s">
        <v>465</v>
      </c>
      <c r="AP70" s="37" t="s">
        <v>81</v>
      </c>
      <c r="AQ70" s="16" t="str">
        <f t="shared" si="16"/>
        <v>SUBDIRECCIÓN DE BIENESTAR UNIVERSITARIO</v>
      </c>
      <c r="AR70" s="14" t="s">
        <v>82</v>
      </c>
      <c r="AS70" s="38" t="s">
        <v>83</v>
      </c>
      <c r="AT70" s="34" t="s">
        <v>77</v>
      </c>
      <c r="AU70" s="34" t="s">
        <v>77</v>
      </c>
      <c r="AV70" s="17" t="s">
        <v>84</v>
      </c>
      <c r="AW70" s="17" t="s">
        <v>85</v>
      </c>
      <c r="AX70" s="17" t="s">
        <v>86</v>
      </c>
      <c r="AY70" s="17" t="s">
        <v>84</v>
      </c>
      <c r="AZ70" s="17"/>
      <c r="BA70" s="40"/>
    </row>
    <row r="71" spans="1:53" ht="99.75" hidden="1" x14ac:dyDescent="0.2">
      <c r="A71" s="1" t="s">
        <v>94</v>
      </c>
      <c r="B71" s="1" t="s">
        <v>336</v>
      </c>
      <c r="E71" s="39" t="s">
        <v>158</v>
      </c>
      <c r="F71" s="10" t="s">
        <v>71</v>
      </c>
      <c r="G71" s="10" t="s">
        <v>17</v>
      </c>
      <c r="H71" s="10" t="s">
        <v>19</v>
      </c>
      <c r="I71" s="10" t="s">
        <v>200</v>
      </c>
      <c r="J71" s="11" t="s">
        <v>201</v>
      </c>
      <c r="K71" s="11" t="s">
        <v>202</v>
      </c>
      <c r="L71" s="41" t="s">
        <v>89</v>
      </c>
      <c r="M71" s="41">
        <v>3</v>
      </c>
      <c r="N71" s="42">
        <v>3969000</v>
      </c>
      <c r="O71" s="10">
        <v>1</v>
      </c>
      <c r="P71" s="10" t="s">
        <v>90</v>
      </c>
      <c r="Q71" s="29">
        <v>46064</v>
      </c>
      <c r="R71" s="29">
        <v>46171</v>
      </c>
      <c r="S71" s="12">
        <f t="shared" si="19"/>
        <v>14288400</v>
      </c>
      <c r="T71" s="30">
        <v>46240</v>
      </c>
      <c r="U71" s="30">
        <v>46356</v>
      </c>
      <c r="V71" s="12">
        <f t="shared" si="20"/>
        <v>15479100</v>
      </c>
      <c r="W71" s="45">
        <v>7.5</v>
      </c>
      <c r="X71" s="13">
        <f t="shared" si="18"/>
        <v>29767500</v>
      </c>
      <c r="Y71" s="13" t="s">
        <v>434</v>
      </c>
      <c r="Z71" s="2" t="s">
        <v>131</v>
      </c>
      <c r="AA71" s="31" t="s">
        <v>91</v>
      </c>
      <c r="AB71" s="31" t="s">
        <v>77</v>
      </c>
      <c r="AC71" s="15" t="str">
        <f t="shared" si="14"/>
        <v>CON-056</v>
      </c>
      <c r="AD71" s="14">
        <v>80111600</v>
      </c>
      <c r="AE71" s="43" t="s">
        <v>474</v>
      </c>
      <c r="AF71" s="32" t="s">
        <v>119</v>
      </c>
      <c r="AG71" s="32" t="s">
        <v>119</v>
      </c>
      <c r="AH71" s="33">
        <f t="shared" si="17"/>
        <v>7.5</v>
      </c>
      <c r="AI71" s="34" t="s">
        <v>78</v>
      </c>
      <c r="AJ71" s="19" t="s">
        <v>79</v>
      </c>
      <c r="AK71" s="35">
        <f t="shared" si="15"/>
        <v>29767500</v>
      </c>
      <c r="AL71" s="35">
        <f t="shared" si="22"/>
        <v>29767500</v>
      </c>
      <c r="AM71" s="34" t="s">
        <v>77</v>
      </c>
      <c r="AN71" s="34" t="s">
        <v>80</v>
      </c>
      <c r="AO71" s="36" t="s">
        <v>465</v>
      </c>
      <c r="AP71" s="37" t="s">
        <v>81</v>
      </c>
      <c r="AQ71" s="16" t="str">
        <f t="shared" si="16"/>
        <v>SUBDIRECCIÓN DE BIENESTAR UNIVERSITARIO</v>
      </c>
      <c r="AR71" s="14" t="s">
        <v>82</v>
      </c>
      <c r="AS71" s="38" t="s">
        <v>83</v>
      </c>
      <c r="AT71" s="34" t="s">
        <v>77</v>
      </c>
      <c r="AU71" s="34" t="s">
        <v>77</v>
      </c>
      <c r="AV71" s="17" t="s">
        <v>84</v>
      </c>
      <c r="AW71" s="17" t="s">
        <v>85</v>
      </c>
      <c r="AX71" s="17" t="s">
        <v>86</v>
      </c>
      <c r="AY71" s="17" t="s">
        <v>84</v>
      </c>
      <c r="AZ71" s="17"/>
      <c r="BA71" s="40"/>
    </row>
    <row r="72" spans="1:53" ht="99.75" hidden="1" x14ac:dyDescent="0.2">
      <c r="A72" s="1" t="s">
        <v>94</v>
      </c>
      <c r="B72" s="1" t="s">
        <v>336</v>
      </c>
      <c r="E72" s="39" t="s">
        <v>159</v>
      </c>
      <c r="F72" s="10" t="s">
        <v>71</v>
      </c>
      <c r="G72" s="10" t="s">
        <v>17</v>
      </c>
      <c r="H72" s="10" t="s">
        <v>19</v>
      </c>
      <c r="I72" s="10" t="s">
        <v>212</v>
      </c>
      <c r="J72" s="11" t="s">
        <v>213</v>
      </c>
      <c r="K72" s="11" t="s">
        <v>202</v>
      </c>
      <c r="L72" s="41" t="s">
        <v>105</v>
      </c>
      <c r="M72" s="41">
        <v>3</v>
      </c>
      <c r="N72" s="42">
        <v>2039625</v>
      </c>
      <c r="O72" s="10">
        <v>1</v>
      </c>
      <c r="P72" s="10" t="s">
        <v>90</v>
      </c>
      <c r="Q72" s="29">
        <v>46064</v>
      </c>
      <c r="R72" s="29">
        <v>46171</v>
      </c>
      <c r="S72" s="12">
        <f t="shared" si="19"/>
        <v>7342650</v>
      </c>
      <c r="T72" s="30">
        <v>46240</v>
      </c>
      <c r="U72" s="30">
        <v>46356</v>
      </c>
      <c r="V72" s="12">
        <f t="shared" si="20"/>
        <v>7954537.5</v>
      </c>
      <c r="W72" s="45">
        <f t="shared" si="21"/>
        <v>7.5</v>
      </c>
      <c r="X72" s="13">
        <f t="shared" si="18"/>
        <v>15297187.5</v>
      </c>
      <c r="Y72" s="13" t="s">
        <v>434</v>
      </c>
      <c r="Z72" s="2" t="s">
        <v>131</v>
      </c>
      <c r="AA72" s="31" t="s">
        <v>91</v>
      </c>
      <c r="AB72" s="31" t="s">
        <v>77</v>
      </c>
      <c r="AC72" s="15" t="str">
        <f t="shared" si="14"/>
        <v>CON-057</v>
      </c>
      <c r="AD72" s="14">
        <v>80111600</v>
      </c>
      <c r="AE72" s="43" t="s">
        <v>426</v>
      </c>
      <c r="AF72" s="32" t="s">
        <v>119</v>
      </c>
      <c r="AG72" s="32" t="s">
        <v>119</v>
      </c>
      <c r="AH72" s="33">
        <f t="shared" si="17"/>
        <v>7.5</v>
      </c>
      <c r="AI72" s="34" t="s">
        <v>78</v>
      </c>
      <c r="AJ72" s="19" t="s">
        <v>79</v>
      </c>
      <c r="AK72" s="35">
        <f t="shared" si="15"/>
        <v>15297187.5</v>
      </c>
      <c r="AL72" s="35">
        <f t="shared" si="22"/>
        <v>15297187.5</v>
      </c>
      <c r="AM72" s="34" t="s">
        <v>77</v>
      </c>
      <c r="AN72" s="34" t="s">
        <v>80</v>
      </c>
      <c r="AO72" s="36" t="s">
        <v>465</v>
      </c>
      <c r="AP72" s="37" t="s">
        <v>81</v>
      </c>
      <c r="AQ72" s="16" t="str">
        <f t="shared" si="16"/>
        <v>SUBDIRECCIÓN DE BIENESTAR UNIVERSITARIO</v>
      </c>
      <c r="AR72" s="14" t="s">
        <v>82</v>
      </c>
      <c r="AS72" s="38" t="s">
        <v>83</v>
      </c>
      <c r="AT72" s="34" t="s">
        <v>77</v>
      </c>
      <c r="AU72" s="34" t="s">
        <v>77</v>
      </c>
      <c r="AV72" s="17" t="s">
        <v>84</v>
      </c>
      <c r="AW72" s="17" t="s">
        <v>85</v>
      </c>
      <c r="AX72" s="17" t="s">
        <v>86</v>
      </c>
      <c r="AY72" s="17" t="s">
        <v>84</v>
      </c>
      <c r="AZ72" s="17"/>
      <c r="BA72" s="40"/>
    </row>
    <row r="73" spans="1:53" ht="99.75" hidden="1" x14ac:dyDescent="0.2">
      <c r="A73" s="1" t="s">
        <v>94</v>
      </c>
      <c r="B73" s="1" t="s">
        <v>336</v>
      </c>
      <c r="E73" s="39" t="s">
        <v>160</v>
      </c>
      <c r="F73" s="10" t="s">
        <v>71</v>
      </c>
      <c r="G73" s="10" t="s">
        <v>17</v>
      </c>
      <c r="H73" s="10" t="s">
        <v>19</v>
      </c>
      <c r="I73" s="10" t="s">
        <v>215</v>
      </c>
      <c r="J73" s="11" t="s">
        <v>213</v>
      </c>
      <c r="K73" s="11" t="s">
        <v>202</v>
      </c>
      <c r="L73" s="41" t="s">
        <v>105</v>
      </c>
      <c r="M73" s="41">
        <v>3</v>
      </c>
      <c r="N73" s="42">
        <v>2039625</v>
      </c>
      <c r="O73" s="10">
        <v>1</v>
      </c>
      <c r="P73" s="10" t="s">
        <v>90</v>
      </c>
      <c r="Q73" s="29">
        <v>46064</v>
      </c>
      <c r="R73" s="29">
        <v>46171</v>
      </c>
      <c r="S73" s="12">
        <f t="shared" si="19"/>
        <v>7342650</v>
      </c>
      <c r="T73" s="30">
        <v>46240</v>
      </c>
      <c r="U73" s="30">
        <v>46356</v>
      </c>
      <c r="V73" s="12">
        <f t="shared" si="20"/>
        <v>7954537.5</v>
      </c>
      <c r="W73" s="45">
        <f t="shared" si="21"/>
        <v>7.5</v>
      </c>
      <c r="X73" s="13">
        <f t="shared" si="18"/>
        <v>15297187.5</v>
      </c>
      <c r="Y73" s="13" t="s">
        <v>434</v>
      </c>
      <c r="Z73" s="2" t="s">
        <v>131</v>
      </c>
      <c r="AA73" s="31" t="s">
        <v>91</v>
      </c>
      <c r="AB73" s="31" t="s">
        <v>77</v>
      </c>
      <c r="AC73" s="15" t="str">
        <f t="shared" si="14"/>
        <v>CON-058</v>
      </c>
      <c r="AD73" s="14">
        <v>80111600</v>
      </c>
      <c r="AE73" s="43" t="s">
        <v>427</v>
      </c>
      <c r="AF73" s="32" t="s">
        <v>119</v>
      </c>
      <c r="AG73" s="32" t="s">
        <v>119</v>
      </c>
      <c r="AH73" s="33">
        <f t="shared" si="17"/>
        <v>7.5</v>
      </c>
      <c r="AI73" s="34" t="s">
        <v>78</v>
      </c>
      <c r="AJ73" s="19" t="s">
        <v>79</v>
      </c>
      <c r="AK73" s="35">
        <f t="shared" si="15"/>
        <v>15297187.5</v>
      </c>
      <c r="AL73" s="35">
        <f t="shared" si="22"/>
        <v>15297187.5</v>
      </c>
      <c r="AM73" s="34" t="s">
        <v>77</v>
      </c>
      <c r="AN73" s="34" t="s">
        <v>80</v>
      </c>
      <c r="AO73" s="36" t="s">
        <v>465</v>
      </c>
      <c r="AP73" s="37" t="s">
        <v>81</v>
      </c>
      <c r="AQ73" s="16" t="str">
        <f t="shared" si="16"/>
        <v>SUBDIRECCIÓN DE BIENESTAR UNIVERSITARIO</v>
      </c>
      <c r="AR73" s="14" t="s">
        <v>82</v>
      </c>
      <c r="AS73" s="38" t="s">
        <v>83</v>
      </c>
      <c r="AT73" s="34" t="s">
        <v>77</v>
      </c>
      <c r="AU73" s="34" t="s">
        <v>77</v>
      </c>
      <c r="AV73" s="17" t="s">
        <v>84</v>
      </c>
      <c r="AW73" s="17" t="s">
        <v>85</v>
      </c>
      <c r="AX73" s="17" t="s">
        <v>86</v>
      </c>
      <c r="AY73" s="17" t="s">
        <v>84</v>
      </c>
      <c r="AZ73" s="17"/>
      <c r="BA73" s="40"/>
    </row>
    <row r="74" spans="1:53" ht="142.5" hidden="1" x14ac:dyDescent="0.2">
      <c r="A74" s="1" t="s">
        <v>94</v>
      </c>
      <c r="B74" s="1" t="s">
        <v>336</v>
      </c>
      <c r="E74" s="39" t="s">
        <v>161</v>
      </c>
      <c r="F74" s="10" t="s">
        <v>71</v>
      </c>
      <c r="G74" s="10" t="s">
        <v>17</v>
      </c>
      <c r="H74" s="10" t="s">
        <v>19</v>
      </c>
      <c r="I74" s="10" t="s">
        <v>215</v>
      </c>
      <c r="J74" s="11" t="s">
        <v>213</v>
      </c>
      <c r="K74" s="11" t="s">
        <v>202</v>
      </c>
      <c r="L74" s="41" t="s">
        <v>105</v>
      </c>
      <c r="M74" s="41">
        <v>3</v>
      </c>
      <c r="N74" s="42">
        <v>2039625</v>
      </c>
      <c r="O74" s="10">
        <v>1</v>
      </c>
      <c r="P74" s="10" t="s">
        <v>90</v>
      </c>
      <c r="Q74" s="29">
        <v>46064</v>
      </c>
      <c r="R74" s="29">
        <v>46171</v>
      </c>
      <c r="S74" s="12">
        <f t="shared" si="19"/>
        <v>7342650</v>
      </c>
      <c r="T74" s="30">
        <v>46240</v>
      </c>
      <c r="U74" s="30">
        <v>46356</v>
      </c>
      <c r="V74" s="12">
        <f t="shared" si="20"/>
        <v>7954537.5</v>
      </c>
      <c r="W74" s="45">
        <f t="shared" si="21"/>
        <v>7.5</v>
      </c>
      <c r="X74" s="13">
        <f t="shared" si="18"/>
        <v>15297187.5</v>
      </c>
      <c r="Y74" s="13" t="s">
        <v>434</v>
      </c>
      <c r="Z74" s="2" t="s">
        <v>131</v>
      </c>
      <c r="AA74" s="31" t="s">
        <v>91</v>
      </c>
      <c r="AB74" s="31" t="s">
        <v>77</v>
      </c>
      <c r="AC74" s="15" t="str">
        <f t="shared" si="14"/>
        <v>CON-059</v>
      </c>
      <c r="AD74" s="14">
        <v>80111600</v>
      </c>
      <c r="AE74" s="43" t="s">
        <v>428</v>
      </c>
      <c r="AF74" s="32" t="s">
        <v>119</v>
      </c>
      <c r="AG74" s="32" t="s">
        <v>119</v>
      </c>
      <c r="AH74" s="33">
        <f t="shared" si="17"/>
        <v>7.5</v>
      </c>
      <c r="AI74" s="34" t="s">
        <v>78</v>
      </c>
      <c r="AJ74" s="19" t="s">
        <v>79</v>
      </c>
      <c r="AK74" s="35">
        <f t="shared" si="15"/>
        <v>15297187.5</v>
      </c>
      <c r="AL74" s="35">
        <f t="shared" si="22"/>
        <v>15297187.5</v>
      </c>
      <c r="AM74" s="34" t="s">
        <v>77</v>
      </c>
      <c r="AN74" s="34" t="s">
        <v>80</v>
      </c>
      <c r="AO74" s="36" t="s">
        <v>465</v>
      </c>
      <c r="AP74" s="37" t="s">
        <v>81</v>
      </c>
      <c r="AQ74" s="16" t="str">
        <f t="shared" si="16"/>
        <v>SUBDIRECCIÓN DE BIENESTAR UNIVERSITARIO</v>
      </c>
      <c r="AR74" s="14" t="s">
        <v>82</v>
      </c>
      <c r="AS74" s="38" t="s">
        <v>83</v>
      </c>
      <c r="AT74" s="34" t="s">
        <v>77</v>
      </c>
      <c r="AU74" s="34" t="s">
        <v>77</v>
      </c>
      <c r="AV74" s="17" t="s">
        <v>84</v>
      </c>
      <c r="AW74" s="17" t="s">
        <v>85</v>
      </c>
      <c r="AX74" s="17" t="s">
        <v>86</v>
      </c>
      <c r="AY74" s="17" t="s">
        <v>84</v>
      </c>
      <c r="AZ74" s="17"/>
      <c r="BA74" s="40"/>
    </row>
    <row r="75" spans="1:53" ht="142.5" hidden="1" x14ac:dyDescent="0.2">
      <c r="A75" s="1" t="s">
        <v>94</v>
      </c>
      <c r="B75" s="1" t="s">
        <v>336</v>
      </c>
      <c r="E75" s="39" t="s">
        <v>163</v>
      </c>
      <c r="F75" s="10" t="s">
        <v>71</v>
      </c>
      <c r="G75" s="10" t="s">
        <v>17</v>
      </c>
      <c r="H75" s="10" t="s">
        <v>19</v>
      </c>
      <c r="I75" s="10" t="s">
        <v>215</v>
      </c>
      <c r="J75" s="11" t="s">
        <v>213</v>
      </c>
      <c r="K75" s="11" t="s">
        <v>202</v>
      </c>
      <c r="L75" s="41" t="s">
        <v>105</v>
      </c>
      <c r="M75" s="41">
        <v>3</v>
      </c>
      <c r="N75" s="42">
        <v>2039625</v>
      </c>
      <c r="O75" s="10">
        <v>1</v>
      </c>
      <c r="P75" s="10" t="s">
        <v>90</v>
      </c>
      <c r="Q75" s="29">
        <v>46064</v>
      </c>
      <c r="R75" s="29">
        <v>46171</v>
      </c>
      <c r="S75" s="12">
        <f t="shared" si="19"/>
        <v>7342650</v>
      </c>
      <c r="T75" s="30">
        <v>46240</v>
      </c>
      <c r="U75" s="30">
        <v>46356</v>
      </c>
      <c r="V75" s="12">
        <f t="shared" si="20"/>
        <v>7954537.5</v>
      </c>
      <c r="W75" s="45">
        <f t="shared" si="21"/>
        <v>7.5</v>
      </c>
      <c r="X75" s="13">
        <f t="shared" si="18"/>
        <v>15297187.5</v>
      </c>
      <c r="Y75" s="13" t="s">
        <v>434</v>
      </c>
      <c r="Z75" s="2" t="s">
        <v>131</v>
      </c>
      <c r="AA75" s="31" t="s">
        <v>91</v>
      </c>
      <c r="AB75" s="31" t="s">
        <v>77</v>
      </c>
      <c r="AC75" s="15" t="str">
        <f t="shared" si="14"/>
        <v>CON-060</v>
      </c>
      <c r="AD75" s="14">
        <v>80111600</v>
      </c>
      <c r="AE75" s="43" t="s">
        <v>429</v>
      </c>
      <c r="AF75" s="32" t="s">
        <v>119</v>
      </c>
      <c r="AG75" s="32" t="s">
        <v>119</v>
      </c>
      <c r="AH75" s="33">
        <f t="shared" si="17"/>
        <v>7.5</v>
      </c>
      <c r="AI75" s="34" t="s">
        <v>78</v>
      </c>
      <c r="AJ75" s="19" t="s">
        <v>79</v>
      </c>
      <c r="AK75" s="35">
        <f t="shared" si="15"/>
        <v>15297187.5</v>
      </c>
      <c r="AL75" s="35">
        <f t="shared" si="22"/>
        <v>15297187.5</v>
      </c>
      <c r="AM75" s="34" t="s">
        <v>77</v>
      </c>
      <c r="AN75" s="34" t="s">
        <v>80</v>
      </c>
      <c r="AO75" s="36" t="s">
        <v>465</v>
      </c>
      <c r="AP75" s="37" t="s">
        <v>81</v>
      </c>
      <c r="AQ75" s="16" t="str">
        <f t="shared" si="16"/>
        <v>SUBDIRECCIÓN DE BIENESTAR UNIVERSITARIO</v>
      </c>
      <c r="AR75" s="14" t="s">
        <v>82</v>
      </c>
      <c r="AS75" s="38" t="s">
        <v>83</v>
      </c>
      <c r="AT75" s="34" t="s">
        <v>77</v>
      </c>
      <c r="AU75" s="34" t="s">
        <v>77</v>
      </c>
      <c r="AV75" s="17" t="s">
        <v>84</v>
      </c>
      <c r="AW75" s="17" t="s">
        <v>85</v>
      </c>
      <c r="AX75" s="17" t="s">
        <v>86</v>
      </c>
      <c r="AY75" s="17" t="s">
        <v>84</v>
      </c>
      <c r="AZ75" s="17"/>
      <c r="BA75" s="40"/>
    </row>
    <row r="76" spans="1:53" ht="142.5" hidden="1" x14ac:dyDescent="0.2">
      <c r="A76" s="1" t="s">
        <v>94</v>
      </c>
      <c r="B76" s="1" t="s">
        <v>336</v>
      </c>
      <c r="E76" s="39" t="s">
        <v>164</v>
      </c>
      <c r="F76" s="10" t="s">
        <v>71</v>
      </c>
      <c r="G76" s="10" t="s">
        <v>17</v>
      </c>
      <c r="H76" s="10" t="s">
        <v>19</v>
      </c>
      <c r="I76" s="10" t="s">
        <v>215</v>
      </c>
      <c r="J76" s="11" t="s">
        <v>213</v>
      </c>
      <c r="K76" s="11" t="s">
        <v>202</v>
      </c>
      <c r="L76" s="41" t="s">
        <v>105</v>
      </c>
      <c r="M76" s="41">
        <v>3</v>
      </c>
      <c r="N76" s="42">
        <v>2039625</v>
      </c>
      <c r="O76" s="10">
        <v>1</v>
      </c>
      <c r="P76" s="10" t="s">
        <v>90</v>
      </c>
      <c r="Q76" s="29">
        <v>46064</v>
      </c>
      <c r="R76" s="29">
        <v>46171</v>
      </c>
      <c r="S76" s="12">
        <f t="shared" si="19"/>
        <v>7342650</v>
      </c>
      <c r="T76" s="30">
        <v>46240</v>
      </c>
      <c r="U76" s="30">
        <v>46356</v>
      </c>
      <c r="V76" s="12">
        <f t="shared" si="20"/>
        <v>7954537.5</v>
      </c>
      <c r="W76" s="45">
        <f t="shared" si="21"/>
        <v>7.5</v>
      </c>
      <c r="X76" s="13">
        <f t="shared" si="18"/>
        <v>15297187.5</v>
      </c>
      <c r="Y76" s="13" t="s">
        <v>434</v>
      </c>
      <c r="Z76" s="2" t="s">
        <v>131</v>
      </c>
      <c r="AA76" s="31" t="s">
        <v>91</v>
      </c>
      <c r="AB76" s="31" t="s">
        <v>77</v>
      </c>
      <c r="AC76" s="15" t="str">
        <f t="shared" si="14"/>
        <v>CON-061</v>
      </c>
      <c r="AD76" s="14">
        <v>80111600</v>
      </c>
      <c r="AE76" s="43" t="s">
        <v>430</v>
      </c>
      <c r="AF76" s="32" t="s">
        <v>119</v>
      </c>
      <c r="AG76" s="32" t="s">
        <v>119</v>
      </c>
      <c r="AH76" s="33">
        <f t="shared" si="17"/>
        <v>7.5</v>
      </c>
      <c r="AI76" s="34" t="s">
        <v>78</v>
      </c>
      <c r="AJ76" s="19" t="s">
        <v>79</v>
      </c>
      <c r="AK76" s="35">
        <f t="shared" si="15"/>
        <v>15297187.5</v>
      </c>
      <c r="AL76" s="35">
        <f t="shared" si="22"/>
        <v>15297187.5</v>
      </c>
      <c r="AM76" s="34" t="s">
        <v>77</v>
      </c>
      <c r="AN76" s="34" t="s">
        <v>80</v>
      </c>
      <c r="AO76" s="36" t="s">
        <v>465</v>
      </c>
      <c r="AP76" s="37" t="s">
        <v>81</v>
      </c>
      <c r="AQ76" s="16" t="str">
        <f t="shared" si="16"/>
        <v>SUBDIRECCIÓN DE BIENESTAR UNIVERSITARIO</v>
      </c>
      <c r="AR76" s="14" t="s">
        <v>82</v>
      </c>
      <c r="AS76" s="38" t="s">
        <v>83</v>
      </c>
      <c r="AT76" s="34" t="s">
        <v>77</v>
      </c>
      <c r="AU76" s="34" t="s">
        <v>77</v>
      </c>
      <c r="AV76" s="17" t="s">
        <v>84</v>
      </c>
      <c r="AW76" s="17" t="s">
        <v>85</v>
      </c>
      <c r="AX76" s="17" t="s">
        <v>86</v>
      </c>
      <c r="AY76" s="17" t="s">
        <v>84</v>
      </c>
      <c r="AZ76" s="17"/>
      <c r="BA76" s="40"/>
    </row>
    <row r="77" spans="1:53" ht="142.5" hidden="1" x14ac:dyDescent="0.2">
      <c r="A77" s="1" t="s">
        <v>94</v>
      </c>
      <c r="B77" s="1" t="s">
        <v>336</v>
      </c>
      <c r="E77" s="39" t="s">
        <v>165</v>
      </c>
      <c r="F77" s="10" t="s">
        <v>71</v>
      </c>
      <c r="G77" s="10" t="s">
        <v>17</v>
      </c>
      <c r="H77" s="10" t="s">
        <v>19</v>
      </c>
      <c r="I77" s="10" t="s">
        <v>215</v>
      </c>
      <c r="J77" s="11" t="s">
        <v>213</v>
      </c>
      <c r="K77" s="11" t="s">
        <v>202</v>
      </c>
      <c r="L77" s="41" t="s">
        <v>105</v>
      </c>
      <c r="M77" s="41">
        <v>3</v>
      </c>
      <c r="N77" s="42">
        <v>2039625</v>
      </c>
      <c r="O77" s="10">
        <v>1</v>
      </c>
      <c r="P77" s="10" t="s">
        <v>90</v>
      </c>
      <c r="Q77" s="29">
        <v>46064</v>
      </c>
      <c r="R77" s="29">
        <v>46171</v>
      </c>
      <c r="S77" s="12">
        <f t="shared" si="19"/>
        <v>7342650</v>
      </c>
      <c r="T77" s="30">
        <v>46240</v>
      </c>
      <c r="U77" s="30">
        <v>46356</v>
      </c>
      <c r="V77" s="12">
        <f t="shared" si="20"/>
        <v>7954537.5</v>
      </c>
      <c r="W77" s="45">
        <f t="shared" si="21"/>
        <v>7.5</v>
      </c>
      <c r="X77" s="13">
        <f t="shared" si="18"/>
        <v>15297187.5</v>
      </c>
      <c r="Y77" s="13" t="s">
        <v>434</v>
      </c>
      <c r="Z77" s="2" t="s">
        <v>131</v>
      </c>
      <c r="AA77" s="31" t="s">
        <v>91</v>
      </c>
      <c r="AB77" s="31" t="s">
        <v>77</v>
      </c>
      <c r="AC77" s="15" t="str">
        <f t="shared" si="14"/>
        <v>CON-062</v>
      </c>
      <c r="AD77" s="14">
        <v>80111600</v>
      </c>
      <c r="AE77" s="43" t="s">
        <v>431</v>
      </c>
      <c r="AF77" s="32" t="s">
        <v>119</v>
      </c>
      <c r="AG77" s="32" t="s">
        <v>119</v>
      </c>
      <c r="AH77" s="33">
        <f t="shared" si="17"/>
        <v>7.5</v>
      </c>
      <c r="AI77" s="34" t="s">
        <v>78</v>
      </c>
      <c r="AJ77" s="19" t="s">
        <v>79</v>
      </c>
      <c r="AK77" s="35">
        <f t="shared" si="15"/>
        <v>15297187.5</v>
      </c>
      <c r="AL77" s="35">
        <f t="shared" si="22"/>
        <v>15297187.5</v>
      </c>
      <c r="AM77" s="34" t="s">
        <v>77</v>
      </c>
      <c r="AN77" s="34" t="s">
        <v>80</v>
      </c>
      <c r="AO77" s="36" t="s">
        <v>465</v>
      </c>
      <c r="AP77" s="37" t="s">
        <v>81</v>
      </c>
      <c r="AQ77" s="16" t="str">
        <f t="shared" si="16"/>
        <v>SUBDIRECCIÓN DE BIENESTAR UNIVERSITARIO</v>
      </c>
      <c r="AR77" s="14" t="s">
        <v>82</v>
      </c>
      <c r="AS77" s="38" t="s">
        <v>83</v>
      </c>
      <c r="AT77" s="34" t="s">
        <v>77</v>
      </c>
      <c r="AU77" s="34" t="s">
        <v>77</v>
      </c>
      <c r="AV77" s="17" t="s">
        <v>84</v>
      </c>
      <c r="AW77" s="17" t="s">
        <v>85</v>
      </c>
      <c r="AX77" s="17" t="s">
        <v>86</v>
      </c>
      <c r="AY77" s="17" t="s">
        <v>84</v>
      </c>
      <c r="AZ77" s="17"/>
      <c r="BA77" s="40"/>
    </row>
    <row r="78" spans="1:53" ht="57" hidden="1" x14ac:dyDescent="0.2">
      <c r="A78" s="1" t="s">
        <v>94</v>
      </c>
      <c r="B78" s="1" t="s">
        <v>336</v>
      </c>
      <c r="E78" s="39" t="s">
        <v>166</v>
      </c>
      <c r="F78" s="10" t="s">
        <v>71</v>
      </c>
      <c r="G78" s="10" t="s">
        <v>10</v>
      </c>
      <c r="H78" s="10" t="s">
        <v>16</v>
      </c>
      <c r="I78" s="10" t="s">
        <v>221</v>
      </c>
      <c r="J78" s="11" t="s">
        <v>185</v>
      </c>
      <c r="K78" s="11" t="s">
        <v>88</v>
      </c>
      <c r="L78" s="41" t="s">
        <v>122</v>
      </c>
      <c r="M78" s="41">
        <v>1</v>
      </c>
      <c r="N78" s="42">
        <v>2535750</v>
      </c>
      <c r="O78" s="10">
        <v>1</v>
      </c>
      <c r="P78" s="10" t="s">
        <v>90</v>
      </c>
      <c r="Q78" s="29">
        <v>46055</v>
      </c>
      <c r="R78" s="29">
        <v>46371</v>
      </c>
      <c r="S78" s="12">
        <f t="shared" ref="S78:S90" si="23">N78*W78</f>
        <v>26625375</v>
      </c>
      <c r="T78" s="30"/>
      <c r="U78" s="30"/>
      <c r="V78" s="12">
        <f t="shared" ref="V78:V90" si="24">IF($P78="MENSUAL",ROUND((((U78-T78))/30),0)*$N78,((U78-T78)/30)*$N78)</f>
        <v>0</v>
      </c>
      <c r="W78" s="45">
        <f>ROUND(((YEAR(R78)-YEAR(Q78))*12 + (MONTH(R78)-MONTH(Q78))) + (DAY(R78)-1)/DAY(EOMONTH(R78,0)) - (DAY(Q78)-1)/DAY(EOMONTH(Q78,0)),1)+0.1</f>
        <v>10.5</v>
      </c>
      <c r="X78" s="13">
        <f t="shared" si="18"/>
        <v>26625375</v>
      </c>
      <c r="Y78" s="13" t="s">
        <v>434</v>
      </c>
      <c r="Z78" s="2" t="s">
        <v>131</v>
      </c>
      <c r="AA78" s="31" t="s">
        <v>91</v>
      </c>
      <c r="AB78" s="31" t="s">
        <v>77</v>
      </c>
      <c r="AC78" s="15" t="str">
        <f t="shared" si="14"/>
        <v>CON-063</v>
      </c>
      <c r="AD78" s="14">
        <v>80111600</v>
      </c>
      <c r="AE78" s="43" t="s">
        <v>475</v>
      </c>
      <c r="AF78" s="32" t="s">
        <v>119</v>
      </c>
      <c r="AG78" s="32" t="s">
        <v>119</v>
      </c>
      <c r="AH78" s="33">
        <f t="shared" si="17"/>
        <v>10.5</v>
      </c>
      <c r="AI78" s="34" t="s">
        <v>78</v>
      </c>
      <c r="AJ78" s="19" t="s">
        <v>79</v>
      </c>
      <c r="AK78" s="35">
        <f t="shared" si="15"/>
        <v>26625375</v>
      </c>
      <c r="AL78" s="35">
        <f t="shared" ref="AL78:AL120" si="25">+AK78</f>
        <v>26625375</v>
      </c>
      <c r="AM78" s="34" t="s">
        <v>77</v>
      </c>
      <c r="AN78" s="34" t="s">
        <v>80</v>
      </c>
      <c r="AO78" s="36" t="s">
        <v>465</v>
      </c>
      <c r="AP78" s="37" t="s">
        <v>81</v>
      </c>
      <c r="AQ78" s="16" t="str">
        <f t="shared" si="16"/>
        <v xml:space="preserve">FACULTAD DE EDUCACIÓN FÍSICA </v>
      </c>
      <c r="AR78" s="14" t="s">
        <v>82</v>
      </c>
      <c r="AS78" s="38" t="s">
        <v>83</v>
      </c>
      <c r="AT78" s="34" t="s">
        <v>77</v>
      </c>
      <c r="AU78" s="34" t="s">
        <v>77</v>
      </c>
      <c r="AV78" s="17" t="s">
        <v>84</v>
      </c>
      <c r="AW78" s="17" t="s">
        <v>85</v>
      </c>
      <c r="AX78" s="17" t="s">
        <v>86</v>
      </c>
      <c r="AY78" s="17" t="s">
        <v>84</v>
      </c>
      <c r="AZ78" s="17"/>
      <c r="BA78" s="40"/>
    </row>
    <row r="79" spans="1:53" ht="99.75" hidden="1" x14ac:dyDescent="0.2">
      <c r="A79" s="1" t="s">
        <v>94</v>
      </c>
      <c r="B79" s="1" t="s">
        <v>258</v>
      </c>
      <c r="E79" s="39" t="s">
        <v>167</v>
      </c>
      <c r="F79" s="10" t="s">
        <v>71</v>
      </c>
      <c r="G79" s="10" t="s">
        <v>10</v>
      </c>
      <c r="H79" s="10" t="s">
        <v>16</v>
      </c>
      <c r="I79" s="10" t="s">
        <v>221</v>
      </c>
      <c r="J79" s="11" t="s">
        <v>185</v>
      </c>
      <c r="K79" s="11" t="s">
        <v>88</v>
      </c>
      <c r="L79" s="41" t="s">
        <v>122</v>
      </c>
      <c r="M79" s="41">
        <v>1</v>
      </c>
      <c r="N79" s="42">
        <v>2535750</v>
      </c>
      <c r="O79" s="10">
        <v>1</v>
      </c>
      <c r="P79" s="10" t="s">
        <v>90</v>
      </c>
      <c r="Q79" s="29">
        <v>46055</v>
      </c>
      <c r="R79" s="29">
        <v>46171</v>
      </c>
      <c r="S79" s="12">
        <f t="shared" si="23"/>
        <v>21553875</v>
      </c>
      <c r="T79" s="30">
        <v>46240</v>
      </c>
      <c r="U79" s="30">
        <v>46367</v>
      </c>
      <c r="V79" s="12">
        <f t="shared" si="24"/>
        <v>10734675</v>
      </c>
      <c r="W79" s="45">
        <v>8.5</v>
      </c>
      <c r="X79" s="13">
        <f t="shared" si="18"/>
        <v>32288550</v>
      </c>
      <c r="Y79" s="13" t="s">
        <v>434</v>
      </c>
      <c r="Z79" s="2" t="s">
        <v>131</v>
      </c>
      <c r="AA79" s="31" t="s">
        <v>91</v>
      </c>
      <c r="AB79" s="31" t="s">
        <v>77</v>
      </c>
      <c r="AC79" s="15" t="str">
        <f t="shared" si="14"/>
        <v>CON-064</v>
      </c>
      <c r="AD79" s="14">
        <v>80111600</v>
      </c>
      <c r="AE79" s="43" t="s">
        <v>376</v>
      </c>
      <c r="AF79" s="32" t="s">
        <v>119</v>
      </c>
      <c r="AG79" s="32" t="s">
        <v>119</v>
      </c>
      <c r="AH79" s="33">
        <f t="shared" si="17"/>
        <v>8.5</v>
      </c>
      <c r="AI79" s="34" t="s">
        <v>78</v>
      </c>
      <c r="AJ79" s="19" t="s">
        <v>79</v>
      </c>
      <c r="AK79" s="35">
        <f t="shared" si="15"/>
        <v>32288550</v>
      </c>
      <c r="AL79" s="35">
        <f t="shared" ref="AL79" si="26">+AK79</f>
        <v>32288550</v>
      </c>
      <c r="AM79" s="34" t="s">
        <v>77</v>
      </c>
      <c r="AN79" s="34" t="s">
        <v>80</v>
      </c>
      <c r="AO79" s="36" t="s">
        <v>465</v>
      </c>
      <c r="AP79" s="37" t="s">
        <v>81</v>
      </c>
      <c r="AQ79" s="16" t="str">
        <f t="shared" si="16"/>
        <v xml:space="preserve">FACULTAD DE EDUCACIÓN FÍSICA </v>
      </c>
      <c r="AR79" s="14" t="s">
        <v>82</v>
      </c>
      <c r="AS79" s="38" t="s">
        <v>83</v>
      </c>
      <c r="AT79" s="34" t="s">
        <v>77</v>
      </c>
      <c r="AU79" s="34" t="s">
        <v>77</v>
      </c>
      <c r="AV79" s="17" t="s">
        <v>84</v>
      </c>
      <c r="AW79" s="17" t="s">
        <v>85</v>
      </c>
      <c r="AX79" s="17" t="s">
        <v>86</v>
      </c>
      <c r="AY79" s="17" t="s">
        <v>84</v>
      </c>
      <c r="AZ79" s="17"/>
      <c r="BA79" s="40"/>
    </row>
    <row r="80" spans="1:53" ht="71.25" hidden="1" x14ac:dyDescent="0.2">
      <c r="A80" s="1" t="s">
        <v>94</v>
      </c>
      <c r="B80" s="1" t="s">
        <v>336</v>
      </c>
      <c r="E80" s="39" t="s">
        <v>168</v>
      </c>
      <c r="F80" s="10" t="s">
        <v>71</v>
      </c>
      <c r="G80" s="10" t="s">
        <v>10</v>
      </c>
      <c r="H80" s="10" t="s">
        <v>16</v>
      </c>
      <c r="I80" s="10" t="s">
        <v>221</v>
      </c>
      <c r="J80" s="11" t="s">
        <v>185</v>
      </c>
      <c r="K80" s="11" t="s">
        <v>88</v>
      </c>
      <c r="L80" s="41" t="s">
        <v>122</v>
      </c>
      <c r="M80" s="41">
        <v>4</v>
      </c>
      <c r="N80" s="42">
        <v>3031875</v>
      </c>
      <c r="O80" s="10">
        <v>1</v>
      </c>
      <c r="P80" s="10" t="s">
        <v>90</v>
      </c>
      <c r="Q80" s="29">
        <v>46055</v>
      </c>
      <c r="R80" s="29">
        <v>46371</v>
      </c>
      <c r="S80" s="12">
        <f t="shared" si="23"/>
        <v>31834687.5</v>
      </c>
      <c r="T80" s="30"/>
      <c r="U80" s="30"/>
      <c r="V80" s="12">
        <f t="shared" si="24"/>
        <v>0</v>
      </c>
      <c r="W80" s="45">
        <f>ROUND(((YEAR(R80)-YEAR(Q80))*12 + (MONTH(R80)-MONTH(Q80))) + (DAY(R80)-1)/DAY(EOMONTH(R80,0)) - (DAY(Q80)-1)/DAY(EOMONTH(Q80,0)),1)+0.1</f>
        <v>10.5</v>
      </c>
      <c r="X80" s="13">
        <f t="shared" si="18"/>
        <v>31834687.5</v>
      </c>
      <c r="Y80" s="13" t="s">
        <v>434</v>
      </c>
      <c r="Z80" s="2" t="s">
        <v>131</v>
      </c>
      <c r="AA80" s="31" t="s">
        <v>91</v>
      </c>
      <c r="AB80" s="31" t="s">
        <v>77</v>
      </c>
      <c r="AC80" s="15" t="str">
        <f t="shared" ref="AC80:AC111" si="27">"CON-"&amp;E80</f>
        <v>CON-065</v>
      </c>
      <c r="AD80" s="14">
        <v>80111600</v>
      </c>
      <c r="AE80" s="43" t="s">
        <v>224</v>
      </c>
      <c r="AF80" s="32" t="s">
        <v>119</v>
      </c>
      <c r="AG80" s="32" t="s">
        <v>119</v>
      </c>
      <c r="AH80" s="33">
        <f t="shared" si="17"/>
        <v>10.5</v>
      </c>
      <c r="AI80" s="34" t="s">
        <v>78</v>
      </c>
      <c r="AJ80" s="19" t="s">
        <v>79</v>
      </c>
      <c r="AK80" s="35">
        <f t="shared" ref="AK80:AK111" si="28">+X80</f>
        <v>31834687.5</v>
      </c>
      <c r="AL80" s="35">
        <f t="shared" si="25"/>
        <v>31834687.5</v>
      </c>
      <c r="AM80" s="34" t="s">
        <v>77</v>
      </c>
      <c r="AN80" s="34" t="s">
        <v>80</v>
      </c>
      <c r="AO80" s="36" t="s">
        <v>465</v>
      </c>
      <c r="AP80" s="37" t="s">
        <v>81</v>
      </c>
      <c r="AQ80" s="16" t="str">
        <f t="shared" si="16"/>
        <v xml:space="preserve">FACULTAD DE EDUCACIÓN FÍSICA </v>
      </c>
      <c r="AR80" s="14" t="s">
        <v>82</v>
      </c>
      <c r="AS80" s="38" t="s">
        <v>83</v>
      </c>
      <c r="AT80" s="34" t="s">
        <v>77</v>
      </c>
      <c r="AU80" s="34" t="s">
        <v>77</v>
      </c>
      <c r="AV80" s="17" t="s">
        <v>84</v>
      </c>
      <c r="AW80" s="17" t="s">
        <v>85</v>
      </c>
      <c r="AX80" s="17" t="s">
        <v>86</v>
      </c>
      <c r="AY80" s="17" t="s">
        <v>84</v>
      </c>
      <c r="AZ80" s="17"/>
      <c r="BA80" s="40"/>
    </row>
    <row r="81" spans="1:53" ht="42.75" hidden="1" x14ac:dyDescent="0.2">
      <c r="A81" s="1" t="s">
        <v>94</v>
      </c>
      <c r="B81" s="1" t="s">
        <v>336</v>
      </c>
      <c r="E81" s="39" t="s">
        <v>169</v>
      </c>
      <c r="F81" s="10" t="s">
        <v>71</v>
      </c>
      <c r="G81" s="10" t="s">
        <v>10</v>
      </c>
      <c r="H81" s="10" t="s">
        <v>16</v>
      </c>
      <c r="I81" s="10" t="s">
        <v>221</v>
      </c>
      <c r="J81" s="11" t="s">
        <v>185</v>
      </c>
      <c r="K81" s="11" t="s">
        <v>88</v>
      </c>
      <c r="L81" s="41" t="s">
        <v>122</v>
      </c>
      <c r="M81" s="41">
        <v>1</v>
      </c>
      <c r="N81" s="42">
        <v>2535750</v>
      </c>
      <c r="O81" s="10">
        <v>1</v>
      </c>
      <c r="P81" s="10" t="s">
        <v>90</v>
      </c>
      <c r="Q81" s="29">
        <v>46055</v>
      </c>
      <c r="R81" s="29">
        <v>46371</v>
      </c>
      <c r="S81" s="12">
        <f t="shared" si="23"/>
        <v>26625375</v>
      </c>
      <c r="T81" s="30"/>
      <c r="U81" s="30"/>
      <c r="V81" s="12">
        <f t="shared" si="24"/>
        <v>0</v>
      </c>
      <c r="W81" s="45">
        <f t="shared" ref="W81:W89" si="29">ROUND(((YEAR(R81)-YEAR(Q81))*12 + (MONTH(R81)-MONTH(Q81))) + (DAY(R81)-1)/DAY(EOMONTH(R81,0)) - (DAY(Q81)-1)/DAY(EOMONTH(Q81,0)),1)+0.1</f>
        <v>10.5</v>
      </c>
      <c r="X81" s="13">
        <f t="shared" si="18"/>
        <v>26625375</v>
      </c>
      <c r="Y81" s="13" t="s">
        <v>434</v>
      </c>
      <c r="Z81" s="2" t="s">
        <v>131</v>
      </c>
      <c r="AA81" s="31" t="s">
        <v>91</v>
      </c>
      <c r="AB81" s="31" t="s">
        <v>77</v>
      </c>
      <c r="AC81" s="15" t="str">
        <f t="shared" si="27"/>
        <v>CON-066</v>
      </c>
      <c r="AD81" s="14">
        <v>80111600</v>
      </c>
      <c r="AE81" s="43" t="s">
        <v>226</v>
      </c>
      <c r="AF81" s="32" t="s">
        <v>119</v>
      </c>
      <c r="AG81" s="32" t="s">
        <v>119</v>
      </c>
      <c r="AH81" s="33">
        <f t="shared" si="17"/>
        <v>10.5</v>
      </c>
      <c r="AI81" s="34" t="s">
        <v>78</v>
      </c>
      <c r="AJ81" s="19" t="s">
        <v>79</v>
      </c>
      <c r="AK81" s="35">
        <f t="shared" si="28"/>
        <v>26625375</v>
      </c>
      <c r="AL81" s="35">
        <f t="shared" si="25"/>
        <v>26625375</v>
      </c>
      <c r="AM81" s="34" t="s">
        <v>77</v>
      </c>
      <c r="AN81" s="34" t="s">
        <v>80</v>
      </c>
      <c r="AO81" s="36" t="s">
        <v>465</v>
      </c>
      <c r="AP81" s="37" t="s">
        <v>81</v>
      </c>
      <c r="AQ81" s="16" t="str">
        <f t="shared" si="16"/>
        <v xml:space="preserve">FACULTAD DE EDUCACIÓN FÍSICA </v>
      </c>
      <c r="AR81" s="14" t="s">
        <v>82</v>
      </c>
      <c r="AS81" s="38" t="s">
        <v>83</v>
      </c>
      <c r="AT81" s="34" t="s">
        <v>77</v>
      </c>
      <c r="AU81" s="34" t="s">
        <v>77</v>
      </c>
      <c r="AV81" s="17" t="s">
        <v>84</v>
      </c>
      <c r="AW81" s="17" t="s">
        <v>85</v>
      </c>
      <c r="AX81" s="17" t="s">
        <v>86</v>
      </c>
      <c r="AY81" s="17" t="s">
        <v>84</v>
      </c>
      <c r="AZ81" s="17"/>
      <c r="BA81" s="40"/>
    </row>
    <row r="82" spans="1:53" ht="42.75" hidden="1" x14ac:dyDescent="0.2">
      <c r="A82" s="1" t="s">
        <v>94</v>
      </c>
      <c r="B82" s="1" t="s">
        <v>336</v>
      </c>
      <c r="E82" s="39" t="s">
        <v>170</v>
      </c>
      <c r="F82" s="10" t="s">
        <v>71</v>
      </c>
      <c r="G82" s="10" t="s">
        <v>10</v>
      </c>
      <c r="H82" s="10" t="s">
        <v>16</v>
      </c>
      <c r="I82" s="10" t="s">
        <v>221</v>
      </c>
      <c r="J82" s="11" t="s">
        <v>185</v>
      </c>
      <c r="K82" s="11" t="s">
        <v>88</v>
      </c>
      <c r="L82" s="41" t="s">
        <v>122</v>
      </c>
      <c r="M82" s="41">
        <v>1</v>
      </c>
      <c r="N82" s="42">
        <v>2535750</v>
      </c>
      <c r="O82" s="10">
        <v>1</v>
      </c>
      <c r="P82" s="10" t="s">
        <v>90</v>
      </c>
      <c r="Q82" s="29">
        <v>46055</v>
      </c>
      <c r="R82" s="29">
        <v>46371</v>
      </c>
      <c r="S82" s="12">
        <f t="shared" si="23"/>
        <v>26625375</v>
      </c>
      <c r="T82" s="30"/>
      <c r="U82" s="30"/>
      <c r="V82" s="12">
        <f t="shared" si="24"/>
        <v>0</v>
      </c>
      <c r="W82" s="45">
        <f t="shared" si="29"/>
        <v>10.5</v>
      </c>
      <c r="X82" s="13">
        <f t="shared" si="18"/>
        <v>26625375</v>
      </c>
      <c r="Y82" s="13" t="s">
        <v>434</v>
      </c>
      <c r="Z82" s="2" t="s">
        <v>131</v>
      </c>
      <c r="AA82" s="31" t="s">
        <v>91</v>
      </c>
      <c r="AB82" s="31" t="s">
        <v>77</v>
      </c>
      <c r="AC82" s="15" t="str">
        <f t="shared" si="27"/>
        <v>CON-067</v>
      </c>
      <c r="AD82" s="14">
        <v>80111600</v>
      </c>
      <c r="AE82" s="43" t="s">
        <v>228</v>
      </c>
      <c r="AF82" s="32" t="s">
        <v>119</v>
      </c>
      <c r="AG82" s="32" t="s">
        <v>119</v>
      </c>
      <c r="AH82" s="33">
        <f t="shared" si="17"/>
        <v>10.5</v>
      </c>
      <c r="AI82" s="34" t="s">
        <v>78</v>
      </c>
      <c r="AJ82" s="19" t="s">
        <v>79</v>
      </c>
      <c r="AK82" s="35">
        <f t="shared" si="28"/>
        <v>26625375</v>
      </c>
      <c r="AL82" s="35">
        <f t="shared" si="25"/>
        <v>26625375</v>
      </c>
      <c r="AM82" s="34" t="s">
        <v>77</v>
      </c>
      <c r="AN82" s="34" t="s">
        <v>80</v>
      </c>
      <c r="AO82" s="36" t="s">
        <v>465</v>
      </c>
      <c r="AP82" s="37" t="s">
        <v>81</v>
      </c>
      <c r="AQ82" s="16" t="str">
        <f t="shared" si="16"/>
        <v xml:space="preserve">FACULTAD DE EDUCACIÓN FÍSICA </v>
      </c>
      <c r="AR82" s="14" t="s">
        <v>82</v>
      </c>
      <c r="AS82" s="38" t="s">
        <v>83</v>
      </c>
      <c r="AT82" s="34" t="s">
        <v>77</v>
      </c>
      <c r="AU82" s="34" t="s">
        <v>77</v>
      </c>
      <c r="AV82" s="17" t="s">
        <v>84</v>
      </c>
      <c r="AW82" s="17" t="s">
        <v>85</v>
      </c>
      <c r="AX82" s="17" t="s">
        <v>86</v>
      </c>
      <c r="AY82" s="17" t="s">
        <v>84</v>
      </c>
      <c r="AZ82" s="17"/>
      <c r="BA82" s="40"/>
    </row>
    <row r="83" spans="1:53" ht="71.25" hidden="1" x14ac:dyDescent="0.2">
      <c r="A83" s="1" t="s">
        <v>94</v>
      </c>
      <c r="B83" s="1" t="s">
        <v>336</v>
      </c>
      <c r="E83" s="39" t="s">
        <v>171</v>
      </c>
      <c r="F83" s="10" t="s">
        <v>71</v>
      </c>
      <c r="G83" s="10" t="s">
        <v>10</v>
      </c>
      <c r="H83" s="10" t="s">
        <v>16</v>
      </c>
      <c r="I83" s="10" t="s">
        <v>221</v>
      </c>
      <c r="J83" s="11" t="s">
        <v>185</v>
      </c>
      <c r="K83" s="11" t="s">
        <v>88</v>
      </c>
      <c r="L83" s="41" t="s">
        <v>122</v>
      </c>
      <c r="M83" s="41">
        <v>1</v>
      </c>
      <c r="N83" s="42">
        <v>2535750</v>
      </c>
      <c r="O83" s="10">
        <v>1</v>
      </c>
      <c r="P83" s="10" t="s">
        <v>90</v>
      </c>
      <c r="Q83" s="29">
        <v>46055</v>
      </c>
      <c r="R83" s="29">
        <v>46371</v>
      </c>
      <c r="S83" s="12">
        <f t="shared" si="23"/>
        <v>26625375</v>
      </c>
      <c r="T83" s="30"/>
      <c r="U83" s="30"/>
      <c r="V83" s="12">
        <f t="shared" si="24"/>
        <v>0</v>
      </c>
      <c r="W83" s="45">
        <f t="shared" si="29"/>
        <v>10.5</v>
      </c>
      <c r="X83" s="13">
        <f t="shared" si="18"/>
        <v>26625375</v>
      </c>
      <c r="Y83" s="13" t="s">
        <v>434</v>
      </c>
      <c r="Z83" s="2" t="s">
        <v>131</v>
      </c>
      <c r="AA83" s="31" t="s">
        <v>91</v>
      </c>
      <c r="AB83" s="31" t="s">
        <v>77</v>
      </c>
      <c r="AC83" s="15" t="str">
        <f t="shared" si="27"/>
        <v>CON-068</v>
      </c>
      <c r="AD83" s="14">
        <v>80111600</v>
      </c>
      <c r="AE83" s="43" t="s">
        <v>230</v>
      </c>
      <c r="AF83" s="32" t="s">
        <v>119</v>
      </c>
      <c r="AG83" s="32" t="s">
        <v>119</v>
      </c>
      <c r="AH83" s="33">
        <f t="shared" si="17"/>
        <v>10.5</v>
      </c>
      <c r="AI83" s="34" t="s">
        <v>78</v>
      </c>
      <c r="AJ83" s="19" t="s">
        <v>79</v>
      </c>
      <c r="AK83" s="35">
        <f t="shared" si="28"/>
        <v>26625375</v>
      </c>
      <c r="AL83" s="35">
        <f t="shared" si="25"/>
        <v>26625375</v>
      </c>
      <c r="AM83" s="34" t="s">
        <v>77</v>
      </c>
      <c r="AN83" s="34" t="s">
        <v>80</v>
      </c>
      <c r="AO83" s="36" t="s">
        <v>465</v>
      </c>
      <c r="AP83" s="37" t="s">
        <v>81</v>
      </c>
      <c r="AQ83" s="16" t="str">
        <f t="shared" si="16"/>
        <v xml:space="preserve">FACULTAD DE EDUCACIÓN FÍSICA </v>
      </c>
      <c r="AR83" s="14" t="s">
        <v>82</v>
      </c>
      <c r="AS83" s="38" t="s">
        <v>83</v>
      </c>
      <c r="AT83" s="34" t="s">
        <v>77</v>
      </c>
      <c r="AU83" s="34" t="s">
        <v>77</v>
      </c>
      <c r="AV83" s="17" t="s">
        <v>84</v>
      </c>
      <c r="AW83" s="17" t="s">
        <v>85</v>
      </c>
      <c r="AX83" s="17" t="s">
        <v>86</v>
      </c>
      <c r="AY83" s="17" t="s">
        <v>84</v>
      </c>
      <c r="AZ83" s="17"/>
      <c r="BA83" s="40"/>
    </row>
    <row r="84" spans="1:53" ht="71.25" hidden="1" x14ac:dyDescent="0.2">
      <c r="A84" s="1" t="s">
        <v>94</v>
      </c>
      <c r="B84" s="1" t="s">
        <v>336</v>
      </c>
      <c r="E84" s="39" t="s">
        <v>172</v>
      </c>
      <c r="F84" s="10" t="s">
        <v>71</v>
      </c>
      <c r="G84" s="10" t="s">
        <v>10</v>
      </c>
      <c r="H84" s="10" t="s">
        <v>16</v>
      </c>
      <c r="I84" s="10" t="s">
        <v>221</v>
      </c>
      <c r="J84" s="11" t="s">
        <v>185</v>
      </c>
      <c r="K84" s="11" t="s">
        <v>88</v>
      </c>
      <c r="L84" s="41" t="s">
        <v>122</v>
      </c>
      <c r="M84" s="41">
        <v>1</v>
      </c>
      <c r="N84" s="42">
        <v>2535750</v>
      </c>
      <c r="O84" s="10">
        <v>1</v>
      </c>
      <c r="P84" s="10" t="s">
        <v>90</v>
      </c>
      <c r="Q84" s="29">
        <v>46055</v>
      </c>
      <c r="R84" s="29">
        <v>46371</v>
      </c>
      <c r="S84" s="12">
        <f t="shared" si="23"/>
        <v>26625375</v>
      </c>
      <c r="T84" s="30"/>
      <c r="U84" s="30"/>
      <c r="V84" s="12">
        <f t="shared" si="24"/>
        <v>0</v>
      </c>
      <c r="W84" s="45">
        <f>ROUND(((YEAR(R84)-YEAR(Q84))*12 + (MONTH(R84)-MONTH(Q84))) + (DAY(R84)-1)/DAY(EOMONTH(R84,0)) - (DAY(Q84)-1)/DAY(EOMONTH(Q84,0)),1)+0.1</f>
        <v>10.5</v>
      </c>
      <c r="X84" s="13">
        <f t="shared" si="18"/>
        <v>26625375</v>
      </c>
      <c r="Y84" s="13" t="s">
        <v>434</v>
      </c>
      <c r="Z84" s="2" t="s">
        <v>131</v>
      </c>
      <c r="AA84" s="31" t="s">
        <v>91</v>
      </c>
      <c r="AB84" s="31" t="s">
        <v>77</v>
      </c>
      <c r="AC84" s="15" t="str">
        <f t="shared" si="27"/>
        <v>CON-069</v>
      </c>
      <c r="AD84" s="14">
        <v>80111600</v>
      </c>
      <c r="AE84" s="43" t="s">
        <v>273</v>
      </c>
      <c r="AF84" s="32" t="s">
        <v>119</v>
      </c>
      <c r="AG84" s="32" t="s">
        <v>119</v>
      </c>
      <c r="AH84" s="33">
        <f t="shared" si="17"/>
        <v>10.5</v>
      </c>
      <c r="AI84" s="34" t="s">
        <v>78</v>
      </c>
      <c r="AJ84" s="19" t="s">
        <v>79</v>
      </c>
      <c r="AK84" s="35">
        <f t="shared" si="28"/>
        <v>26625375</v>
      </c>
      <c r="AL84" s="35">
        <f t="shared" si="25"/>
        <v>26625375</v>
      </c>
      <c r="AM84" s="34" t="s">
        <v>77</v>
      </c>
      <c r="AN84" s="34" t="s">
        <v>80</v>
      </c>
      <c r="AO84" s="36" t="s">
        <v>465</v>
      </c>
      <c r="AP84" s="37" t="s">
        <v>81</v>
      </c>
      <c r="AQ84" s="16" t="str">
        <f t="shared" si="16"/>
        <v xml:space="preserve">FACULTAD DE EDUCACIÓN FÍSICA </v>
      </c>
      <c r="AR84" s="14" t="s">
        <v>82</v>
      </c>
      <c r="AS84" s="38" t="s">
        <v>83</v>
      </c>
      <c r="AT84" s="34" t="s">
        <v>77</v>
      </c>
      <c r="AU84" s="34" t="s">
        <v>77</v>
      </c>
      <c r="AV84" s="17" t="s">
        <v>84</v>
      </c>
      <c r="AW84" s="17" t="s">
        <v>85</v>
      </c>
      <c r="AX84" s="17" t="s">
        <v>86</v>
      </c>
      <c r="AY84" s="17" t="s">
        <v>84</v>
      </c>
      <c r="AZ84" s="17"/>
      <c r="BA84" s="40"/>
    </row>
    <row r="85" spans="1:53" ht="71.25" hidden="1" x14ac:dyDescent="0.2">
      <c r="A85" s="1" t="s">
        <v>94</v>
      </c>
      <c r="B85" s="1" t="s">
        <v>336</v>
      </c>
      <c r="E85" s="39" t="s">
        <v>173</v>
      </c>
      <c r="F85" s="10" t="s">
        <v>71</v>
      </c>
      <c r="G85" s="10" t="s">
        <v>10</v>
      </c>
      <c r="H85" s="10" t="s">
        <v>14</v>
      </c>
      <c r="I85" s="10" t="s">
        <v>236</v>
      </c>
      <c r="J85" s="11" t="s">
        <v>87</v>
      </c>
      <c r="K85" s="11" t="s">
        <v>88</v>
      </c>
      <c r="L85" s="41" t="s">
        <v>89</v>
      </c>
      <c r="M85" s="41">
        <v>1</v>
      </c>
      <c r="N85" s="42">
        <v>3417750</v>
      </c>
      <c r="O85" s="10">
        <v>1</v>
      </c>
      <c r="P85" s="10" t="s">
        <v>90</v>
      </c>
      <c r="Q85" s="29">
        <v>46055</v>
      </c>
      <c r="R85" s="29">
        <v>46356</v>
      </c>
      <c r="S85" s="12">
        <f t="shared" si="23"/>
        <v>34177500</v>
      </c>
      <c r="T85" s="30"/>
      <c r="U85" s="30"/>
      <c r="V85" s="12">
        <f t="shared" si="24"/>
        <v>0</v>
      </c>
      <c r="W85" s="45">
        <f t="shared" si="29"/>
        <v>10</v>
      </c>
      <c r="X85" s="13">
        <f t="shared" si="18"/>
        <v>34177500</v>
      </c>
      <c r="Y85" s="13" t="s">
        <v>434</v>
      </c>
      <c r="Z85" s="2" t="s">
        <v>131</v>
      </c>
      <c r="AA85" s="31" t="s">
        <v>91</v>
      </c>
      <c r="AB85" s="31" t="s">
        <v>77</v>
      </c>
      <c r="AC85" s="15" t="str">
        <f t="shared" si="27"/>
        <v>CON-070</v>
      </c>
      <c r="AD85" s="14">
        <v>80111600</v>
      </c>
      <c r="AE85" s="43" t="s">
        <v>349</v>
      </c>
      <c r="AF85" s="32" t="s">
        <v>119</v>
      </c>
      <c r="AG85" s="32" t="s">
        <v>119</v>
      </c>
      <c r="AH85" s="33">
        <f t="shared" si="17"/>
        <v>10</v>
      </c>
      <c r="AI85" s="34" t="s">
        <v>78</v>
      </c>
      <c r="AJ85" s="19" t="s">
        <v>79</v>
      </c>
      <c r="AK85" s="35">
        <f t="shared" si="28"/>
        <v>34177500</v>
      </c>
      <c r="AL85" s="35">
        <f t="shared" si="25"/>
        <v>34177500</v>
      </c>
      <c r="AM85" s="34" t="s">
        <v>77</v>
      </c>
      <c r="AN85" s="34" t="s">
        <v>80</v>
      </c>
      <c r="AO85" s="36" t="s">
        <v>465</v>
      </c>
      <c r="AP85" s="37" t="s">
        <v>81</v>
      </c>
      <c r="AQ85" s="16" t="str">
        <f t="shared" si="16"/>
        <v>FACULTAD DE CIENCIA Y TECNOLOGÍA</v>
      </c>
      <c r="AR85" s="14" t="s">
        <v>82</v>
      </c>
      <c r="AS85" s="38" t="s">
        <v>83</v>
      </c>
      <c r="AT85" s="34" t="s">
        <v>77</v>
      </c>
      <c r="AU85" s="34" t="s">
        <v>77</v>
      </c>
      <c r="AV85" s="17" t="s">
        <v>84</v>
      </c>
      <c r="AW85" s="17" t="s">
        <v>85</v>
      </c>
      <c r="AX85" s="17" t="s">
        <v>86</v>
      </c>
      <c r="AY85" s="17" t="s">
        <v>84</v>
      </c>
      <c r="AZ85" s="17"/>
      <c r="BA85" s="40"/>
    </row>
    <row r="86" spans="1:53" ht="57" hidden="1" x14ac:dyDescent="0.2">
      <c r="A86" s="1" t="s">
        <v>94</v>
      </c>
      <c r="B86" s="1" t="s">
        <v>336</v>
      </c>
      <c r="E86" s="39" t="s">
        <v>176</v>
      </c>
      <c r="F86" s="10" t="s">
        <v>71</v>
      </c>
      <c r="G86" s="10" t="s">
        <v>2</v>
      </c>
      <c r="H86" s="10" t="s">
        <v>2</v>
      </c>
      <c r="I86" s="10"/>
      <c r="J86" s="11" t="s">
        <v>104</v>
      </c>
      <c r="K86" s="11" t="s">
        <v>88</v>
      </c>
      <c r="L86" s="41" t="s">
        <v>105</v>
      </c>
      <c r="M86" s="41">
        <v>2</v>
      </c>
      <c r="N86" s="42">
        <v>1929375</v>
      </c>
      <c r="O86" s="10">
        <v>1</v>
      </c>
      <c r="P86" s="10" t="s">
        <v>90</v>
      </c>
      <c r="Q86" s="29">
        <v>46055</v>
      </c>
      <c r="R86" s="29">
        <v>46367</v>
      </c>
      <c r="S86" s="12">
        <f t="shared" si="23"/>
        <v>20065500</v>
      </c>
      <c r="T86" s="30"/>
      <c r="U86" s="30"/>
      <c r="V86" s="12">
        <f t="shared" si="24"/>
        <v>0</v>
      </c>
      <c r="W86" s="45">
        <f>ROUND(((YEAR(R86)-YEAR(Q86))*12 + (MONTH(R86)-MONTH(Q86))) + (DAY(R86)-1)/DAY(EOMONTH(R86,0)) - (DAY(Q86)-1)/DAY(EOMONTH(Q86,0)),1)+0.1</f>
        <v>10.4</v>
      </c>
      <c r="X86" s="13">
        <f t="shared" si="18"/>
        <v>20065500</v>
      </c>
      <c r="Y86" s="13" t="s">
        <v>434</v>
      </c>
      <c r="Z86" s="2" t="s">
        <v>76</v>
      </c>
      <c r="AA86" s="31" t="s">
        <v>91</v>
      </c>
      <c r="AB86" s="31" t="s">
        <v>77</v>
      </c>
      <c r="AC86" s="15" t="str">
        <f t="shared" si="27"/>
        <v>CON-071</v>
      </c>
      <c r="AD86" s="14">
        <v>80111600</v>
      </c>
      <c r="AE86" s="43" t="s">
        <v>274</v>
      </c>
      <c r="AF86" s="32" t="s">
        <v>119</v>
      </c>
      <c r="AG86" s="32" t="s">
        <v>119</v>
      </c>
      <c r="AH86" s="33">
        <f t="shared" si="17"/>
        <v>10.4</v>
      </c>
      <c r="AI86" s="34" t="s">
        <v>78</v>
      </c>
      <c r="AJ86" s="19" t="s">
        <v>79</v>
      </c>
      <c r="AK86" s="35">
        <f t="shared" si="28"/>
        <v>20065500</v>
      </c>
      <c r="AL86" s="35">
        <f t="shared" si="25"/>
        <v>20065500</v>
      </c>
      <c r="AM86" s="34" t="s">
        <v>77</v>
      </c>
      <c r="AN86" s="34" t="s">
        <v>80</v>
      </c>
      <c r="AO86" s="36" t="s">
        <v>465</v>
      </c>
      <c r="AP86" s="37" t="s">
        <v>81</v>
      </c>
      <c r="AQ86" s="16" t="str">
        <f t="shared" si="16"/>
        <v>INSTITUTO PEDAGÓGICO NACIONAL</v>
      </c>
      <c r="AR86" s="14" t="s">
        <v>82</v>
      </c>
      <c r="AS86" s="38" t="s">
        <v>83</v>
      </c>
      <c r="AT86" s="34" t="s">
        <v>77</v>
      </c>
      <c r="AU86" s="34" t="s">
        <v>77</v>
      </c>
      <c r="AV86" s="17" t="s">
        <v>84</v>
      </c>
      <c r="AW86" s="17" t="s">
        <v>85</v>
      </c>
      <c r="AX86" s="17" t="s">
        <v>86</v>
      </c>
      <c r="AY86" s="17" t="s">
        <v>84</v>
      </c>
      <c r="AZ86" s="17"/>
      <c r="BA86" s="40"/>
    </row>
    <row r="87" spans="1:53" ht="57" hidden="1" x14ac:dyDescent="0.2">
      <c r="A87" s="1" t="s">
        <v>94</v>
      </c>
      <c r="B87" s="1" t="s">
        <v>336</v>
      </c>
      <c r="E87" s="39" t="s">
        <v>177</v>
      </c>
      <c r="F87" s="10" t="s">
        <v>71</v>
      </c>
      <c r="G87" s="10" t="s">
        <v>2</v>
      </c>
      <c r="H87" s="10" t="s">
        <v>2</v>
      </c>
      <c r="I87" s="10"/>
      <c r="J87" s="11" t="s">
        <v>185</v>
      </c>
      <c r="K87" s="11" t="s">
        <v>88</v>
      </c>
      <c r="L87" s="41" t="s">
        <v>122</v>
      </c>
      <c r="M87" s="41">
        <v>1</v>
      </c>
      <c r="N87" s="42">
        <v>2535750</v>
      </c>
      <c r="O87" s="10">
        <v>1</v>
      </c>
      <c r="P87" s="10" t="s">
        <v>90</v>
      </c>
      <c r="Q87" s="29">
        <v>46048</v>
      </c>
      <c r="R87" s="29">
        <v>46367</v>
      </c>
      <c r="S87" s="12">
        <f t="shared" si="23"/>
        <v>26878950</v>
      </c>
      <c r="T87" s="30"/>
      <c r="U87" s="30"/>
      <c r="V87" s="12">
        <f t="shared" si="24"/>
        <v>0</v>
      </c>
      <c r="W87" s="45">
        <f t="shared" si="29"/>
        <v>10.6</v>
      </c>
      <c r="X87" s="13">
        <f t="shared" si="18"/>
        <v>26878950</v>
      </c>
      <c r="Y87" s="13" t="s">
        <v>434</v>
      </c>
      <c r="Z87" s="2" t="s">
        <v>76</v>
      </c>
      <c r="AA87" s="31" t="s">
        <v>91</v>
      </c>
      <c r="AB87" s="31" t="s">
        <v>77</v>
      </c>
      <c r="AC87" s="15" t="str">
        <f t="shared" si="27"/>
        <v>CON-072</v>
      </c>
      <c r="AD87" s="14">
        <v>80111600</v>
      </c>
      <c r="AE87" s="43" t="s">
        <v>287</v>
      </c>
      <c r="AF87" s="32" t="s">
        <v>119</v>
      </c>
      <c r="AG87" s="32" t="s">
        <v>119</v>
      </c>
      <c r="AH87" s="33">
        <f t="shared" si="17"/>
        <v>10.6</v>
      </c>
      <c r="AI87" s="34" t="s">
        <v>78</v>
      </c>
      <c r="AJ87" s="19" t="s">
        <v>79</v>
      </c>
      <c r="AK87" s="35">
        <f t="shared" si="28"/>
        <v>26878950</v>
      </c>
      <c r="AL87" s="35">
        <f t="shared" si="25"/>
        <v>26878950</v>
      </c>
      <c r="AM87" s="34" t="s">
        <v>77</v>
      </c>
      <c r="AN87" s="34" t="s">
        <v>80</v>
      </c>
      <c r="AO87" s="36" t="s">
        <v>465</v>
      </c>
      <c r="AP87" s="37" t="s">
        <v>81</v>
      </c>
      <c r="AQ87" s="16" t="str">
        <f t="shared" si="16"/>
        <v>INSTITUTO PEDAGÓGICO NACIONAL</v>
      </c>
      <c r="AR87" s="14" t="s">
        <v>82</v>
      </c>
      <c r="AS87" s="38" t="s">
        <v>83</v>
      </c>
      <c r="AT87" s="34" t="s">
        <v>77</v>
      </c>
      <c r="AU87" s="34" t="s">
        <v>77</v>
      </c>
      <c r="AV87" s="17" t="s">
        <v>84</v>
      </c>
      <c r="AW87" s="17" t="s">
        <v>85</v>
      </c>
      <c r="AX87" s="17" t="s">
        <v>86</v>
      </c>
      <c r="AY87" s="17" t="s">
        <v>84</v>
      </c>
      <c r="AZ87" s="17"/>
      <c r="BA87" s="40"/>
    </row>
    <row r="88" spans="1:53" ht="99.75" hidden="1" x14ac:dyDescent="0.2">
      <c r="B88" s="1" t="s">
        <v>336</v>
      </c>
      <c r="E88" s="39" t="s">
        <v>178</v>
      </c>
      <c r="F88" s="10" t="s">
        <v>241</v>
      </c>
      <c r="G88" s="10" t="s">
        <v>17</v>
      </c>
      <c r="H88" s="10" t="s">
        <v>21</v>
      </c>
      <c r="I88" s="10"/>
      <c r="J88" s="11" t="s">
        <v>185</v>
      </c>
      <c r="K88" s="11" t="s">
        <v>88</v>
      </c>
      <c r="L88" s="41" t="s">
        <v>122</v>
      </c>
      <c r="M88" s="41">
        <v>3</v>
      </c>
      <c r="N88" s="42">
        <v>2866500</v>
      </c>
      <c r="O88" s="10">
        <v>1</v>
      </c>
      <c r="P88" s="10" t="s">
        <v>90</v>
      </c>
      <c r="Q88" s="29">
        <v>46055</v>
      </c>
      <c r="R88" s="29">
        <v>46382</v>
      </c>
      <c r="S88" s="12">
        <f t="shared" si="23"/>
        <v>31244850</v>
      </c>
      <c r="T88" s="30"/>
      <c r="U88" s="30"/>
      <c r="V88" s="12">
        <f t="shared" si="24"/>
        <v>0</v>
      </c>
      <c r="W88" s="45">
        <f>ROUND(((YEAR(R88)-YEAR(Q88))*12 + (MONTH(R88)-MONTH(Q88))) + (DAY(R88)-1)/DAY(EOMONTH(R88,0)) - (DAY(Q88)-1)/DAY(EOMONTH(Q88,0)),1)+0.1</f>
        <v>10.9</v>
      </c>
      <c r="X88" s="13">
        <f t="shared" si="18"/>
        <v>31244850</v>
      </c>
      <c r="Y88" s="13" t="s">
        <v>434</v>
      </c>
      <c r="Z88" s="2" t="s">
        <v>76</v>
      </c>
      <c r="AA88" s="31" t="s">
        <v>91</v>
      </c>
      <c r="AB88" s="31" t="s">
        <v>77</v>
      </c>
      <c r="AC88" s="15" t="str">
        <f t="shared" si="27"/>
        <v>CON-073</v>
      </c>
      <c r="AD88" s="14">
        <v>80111600</v>
      </c>
      <c r="AE88" s="43" t="s">
        <v>436</v>
      </c>
      <c r="AF88" s="32" t="s">
        <v>119</v>
      </c>
      <c r="AG88" s="32" t="s">
        <v>119</v>
      </c>
      <c r="AH88" s="33">
        <f t="shared" si="17"/>
        <v>10.9</v>
      </c>
      <c r="AI88" s="34" t="s">
        <v>78</v>
      </c>
      <c r="AJ88" s="19" t="s">
        <v>79</v>
      </c>
      <c r="AK88" s="35">
        <f t="shared" si="28"/>
        <v>31244850</v>
      </c>
      <c r="AL88" s="35">
        <f t="shared" si="25"/>
        <v>31244850</v>
      </c>
      <c r="AM88" s="34" t="s">
        <v>77</v>
      </c>
      <c r="AN88" s="34" t="s">
        <v>80</v>
      </c>
      <c r="AO88" s="36" t="s">
        <v>465</v>
      </c>
      <c r="AP88" s="37" t="s">
        <v>81</v>
      </c>
      <c r="AQ88" s="16" t="str">
        <f t="shared" si="16"/>
        <v>GRUPO INTERNO DE TRABAJO DE GESTIÓN DOCUMENTAL</v>
      </c>
      <c r="AR88" s="14" t="s">
        <v>82</v>
      </c>
      <c r="AS88" s="38" t="s">
        <v>83</v>
      </c>
      <c r="AT88" s="34" t="s">
        <v>77</v>
      </c>
      <c r="AU88" s="34" t="s">
        <v>77</v>
      </c>
      <c r="AV88" s="17" t="s">
        <v>84</v>
      </c>
      <c r="AW88" s="17" t="s">
        <v>85</v>
      </c>
      <c r="AX88" s="17" t="s">
        <v>86</v>
      </c>
      <c r="AY88" s="17" t="s">
        <v>84</v>
      </c>
      <c r="AZ88" s="17"/>
      <c r="BA88" s="40"/>
    </row>
    <row r="89" spans="1:53" ht="85.5" hidden="1" x14ac:dyDescent="0.2">
      <c r="A89" s="1" t="s">
        <v>94</v>
      </c>
      <c r="B89" s="1" t="s">
        <v>336</v>
      </c>
      <c r="E89" s="39" t="s">
        <v>180</v>
      </c>
      <c r="F89" s="10" t="s">
        <v>241</v>
      </c>
      <c r="G89" s="10" t="s">
        <v>17</v>
      </c>
      <c r="H89" s="10" t="s">
        <v>21</v>
      </c>
      <c r="I89" s="10"/>
      <c r="J89" s="11" t="s">
        <v>185</v>
      </c>
      <c r="K89" s="11" t="s">
        <v>88</v>
      </c>
      <c r="L89" s="41" t="s">
        <v>122</v>
      </c>
      <c r="M89" s="41">
        <v>3</v>
      </c>
      <c r="N89" s="42">
        <v>2866500</v>
      </c>
      <c r="O89" s="10">
        <v>1</v>
      </c>
      <c r="P89" s="10" t="s">
        <v>90</v>
      </c>
      <c r="Q89" s="29">
        <v>46055</v>
      </c>
      <c r="R89" s="29">
        <v>46382</v>
      </c>
      <c r="S89" s="12">
        <f t="shared" si="23"/>
        <v>31244850</v>
      </c>
      <c r="T89" s="30"/>
      <c r="U89" s="30"/>
      <c r="V89" s="12">
        <f t="shared" si="24"/>
        <v>0</v>
      </c>
      <c r="W89" s="45">
        <f t="shared" si="29"/>
        <v>10.9</v>
      </c>
      <c r="X89" s="13">
        <f t="shared" si="18"/>
        <v>31244850</v>
      </c>
      <c r="Y89" s="13" t="s">
        <v>434</v>
      </c>
      <c r="Z89" s="2" t="s">
        <v>76</v>
      </c>
      <c r="AA89" s="31" t="s">
        <v>91</v>
      </c>
      <c r="AB89" s="31" t="s">
        <v>77</v>
      </c>
      <c r="AC89" s="15" t="str">
        <f t="shared" si="27"/>
        <v>CON-074</v>
      </c>
      <c r="AD89" s="14">
        <v>80111600</v>
      </c>
      <c r="AE89" s="43" t="s">
        <v>437</v>
      </c>
      <c r="AF89" s="32" t="s">
        <v>119</v>
      </c>
      <c r="AG89" s="32" t="s">
        <v>119</v>
      </c>
      <c r="AH89" s="33">
        <f t="shared" si="17"/>
        <v>10.9</v>
      </c>
      <c r="AI89" s="34" t="s">
        <v>78</v>
      </c>
      <c r="AJ89" s="19" t="s">
        <v>79</v>
      </c>
      <c r="AK89" s="35">
        <f t="shared" si="28"/>
        <v>31244850</v>
      </c>
      <c r="AL89" s="35">
        <f t="shared" si="25"/>
        <v>31244850</v>
      </c>
      <c r="AM89" s="34" t="s">
        <v>77</v>
      </c>
      <c r="AN89" s="34" t="s">
        <v>80</v>
      </c>
      <c r="AO89" s="36" t="s">
        <v>465</v>
      </c>
      <c r="AP89" s="37" t="s">
        <v>81</v>
      </c>
      <c r="AQ89" s="16" t="str">
        <f t="shared" si="16"/>
        <v>GRUPO INTERNO DE TRABAJO DE GESTIÓN DOCUMENTAL</v>
      </c>
      <c r="AR89" s="14" t="s">
        <v>82</v>
      </c>
      <c r="AS89" s="38" t="s">
        <v>83</v>
      </c>
      <c r="AT89" s="34" t="s">
        <v>77</v>
      </c>
      <c r="AU89" s="34" t="s">
        <v>77</v>
      </c>
      <c r="AV89" s="17" t="s">
        <v>84</v>
      </c>
      <c r="AW89" s="17" t="s">
        <v>85</v>
      </c>
      <c r="AX89" s="17" t="s">
        <v>86</v>
      </c>
      <c r="AY89" s="17" t="s">
        <v>84</v>
      </c>
      <c r="AZ89" s="17"/>
      <c r="BA89" s="40"/>
    </row>
    <row r="90" spans="1:53" ht="128.25" hidden="1" x14ac:dyDescent="0.2">
      <c r="A90" s="1" t="s">
        <v>157</v>
      </c>
      <c r="B90" s="1" t="s">
        <v>336</v>
      </c>
      <c r="E90" s="39" t="s">
        <v>182</v>
      </c>
      <c r="F90" s="10" t="s">
        <v>71</v>
      </c>
      <c r="G90" s="10" t="s">
        <v>17</v>
      </c>
      <c r="H90" s="10" t="s">
        <v>18</v>
      </c>
      <c r="I90" s="10"/>
      <c r="J90" s="11" t="s">
        <v>87</v>
      </c>
      <c r="K90" s="11" t="s">
        <v>88</v>
      </c>
      <c r="L90" s="41" t="s">
        <v>96</v>
      </c>
      <c r="M90" s="41">
        <v>6</v>
      </c>
      <c r="N90" s="42">
        <v>6770400</v>
      </c>
      <c r="O90" s="10">
        <v>1</v>
      </c>
      <c r="P90" s="10" t="s">
        <v>90</v>
      </c>
      <c r="Q90" s="29">
        <v>46035</v>
      </c>
      <c r="R90" s="29">
        <v>46376</v>
      </c>
      <c r="S90" s="12">
        <f t="shared" si="23"/>
        <v>76505520</v>
      </c>
      <c r="T90" s="30"/>
      <c r="U90" s="30"/>
      <c r="V90" s="12">
        <f t="shared" si="24"/>
        <v>0</v>
      </c>
      <c r="W90" s="45">
        <f>ROUND(((YEAR(R90)-YEAR(Q90))*12 + (MONTH(R90)-MONTH(Q90))) + (DAY(R90)-1)/DAY(EOMONTH(R90,0)) - (DAY(Q90)-1)/DAY(EOMONTH(Q90,0)),1)+0.1</f>
        <v>11.299999999999999</v>
      </c>
      <c r="X90" s="13">
        <f t="shared" si="18"/>
        <v>76505520</v>
      </c>
      <c r="Y90" s="13" t="s">
        <v>434</v>
      </c>
      <c r="Z90" s="2" t="s">
        <v>76</v>
      </c>
      <c r="AA90" s="31" t="s">
        <v>91</v>
      </c>
      <c r="AB90" s="31" t="s">
        <v>77</v>
      </c>
      <c r="AC90" s="15" t="str">
        <f t="shared" si="27"/>
        <v>CON-075</v>
      </c>
      <c r="AD90" s="14">
        <v>80111600</v>
      </c>
      <c r="AE90" s="43" t="s">
        <v>260</v>
      </c>
      <c r="AF90" s="32" t="s">
        <v>119</v>
      </c>
      <c r="AG90" s="32" t="s">
        <v>119</v>
      </c>
      <c r="AH90" s="33">
        <f t="shared" si="17"/>
        <v>11.299999999999999</v>
      </c>
      <c r="AI90" s="34" t="s">
        <v>78</v>
      </c>
      <c r="AJ90" s="19" t="s">
        <v>79</v>
      </c>
      <c r="AK90" s="35">
        <f t="shared" si="28"/>
        <v>76505520</v>
      </c>
      <c r="AL90" s="35">
        <f t="shared" si="25"/>
        <v>76505520</v>
      </c>
      <c r="AM90" s="34" t="s">
        <v>77</v>
      </c>
      <c r="AN90" s="34" t="s">
        <v>80</v>
      </c>
      <c r="AO90" s="36" t="s">
        <v>465</v>
      </c>
      <c r="AP90" s="37" t="s">
        <v>81</v>
      </c>
      <c r="AQ90" s="16" t="str">
        <f t="shared" si="16"/>
        <v>DESPACHO VAD</v>
      </c>
      <c r="AR90" s="14" t="s">
        <v>82</v>
      </c>
      <c r="AS90" s="38" t="s">
        <v>83</v>
      </c>
      <c r="AT90" s="34" t="s">
        <v>77</v>
      </c>
      <c r="AU90" s="34" t="s">
        <v>77</v>
      </c>
      <c r="AV90" s="17" t="s">
        <v>84</v>
      </c>
      <c r="AW90" s="17" t="s">
        <v>85</v>
      </c>
      <c r="AX90" s="17" t="s">
        <v>86</v>
      </c>
      <c r="AY90" s="17" t="s">
        <v>84</v>
      </c>
      <c r="AZ90" s="17"/>
      <c r="BA90" s="40"/>
    </row>
    <row r="91" spans="1:53" ht="99.75" hidden="1" x14ac:dyDescent="0.2">
      <c r="A91" s="1" t="s">
        <v>94</v>
      </c>
      <c r="B91" s="1" t="s">
        <v>336</v>
      </c>
      <c r="E91" s="39" t="s">
        <v>184</v>
      </c>
      <c r="F91" s="10" t="s">
        <v>71</v>
      </c>
      <c r="G91" s="10" t="s">
        <v>17</v>
      </c>
      <c r="H91" s="10" t="s">
        <v>19</v>
      </c>
      <c r="I91" s="10" t="s">
        <v>200</v>
      </c>
      <c r="J91" s="11" t="s">
        <v>201</v>
      </c>
      <c r="K91" s="11" t="s">
        <v>202</v>
      </c>
      <c r="L91" s="41" t="s">
        <v>105</v>
      </c>
      <c r="M91" s="41">
        <v>3</v>
      </c>
      <c r="N91" s="42">
        <v>2039625</v>
      </c>
      <c r="O91" s="10">
        <v>1</v>
      </c>
      <c r="P91" s="10" t="s">
        <v>90</v>
      </c>
      <c r="Q91" s="29">
        <v>46064</v>
      </c>
      <c r="R91" s="29">
        <v>46171</v>
      </c>
      <c r="S91" s="12">
        <f>N91*((R91-Q91+1)/30)</f>
        <v>7342650</v>
      </c>
      <c r="T91" s="30">
        <v>46240</v>
      </c>
      <c r="U91" s="30">
        <v>46356</v>
      </c>
      <c r="V91" s="12">
        <f>N91*((U91-T91+1)/30)</f>
        <v>7954537.5</v>
      </c>
      <c r="W91" s="45">
        <f t="shared" si="21"/>
        <v>7.5</v>
      </c>
      <c r="X91" s="13">
        <f t="shared" si="18"/>
        <v>15297187.5</v>
      </c>
      <c r="Y91" s="13" t="s">
        <v>434</v>
      </c>
      <c r="Z91" s="2" t="s">
        <v>131</v>
      </c>
      <c r="AA91" s="31" t="s">
        <v>91</v>
      </c>
      <c r="AB91" s="31" t="s">
        <v>77</v>
      </c>
      <c r="AC91" s="15" t="str">
        <f t="shared" si="27"/>
        <v>CON-076</v>
      </c>
      <c r="AD91" s="14">
        <v>80111600</v>
      </c>
      <c r="AE91" s="43" t="s">
        <v>476</v>
      </c>
      <c r="AF91" s="32" t="s">
        <v>119</v>
      </c>
      <c r="AG91" s="32" t="s">
        <v>119</v>
      </c>
      <c r="AH91" s="33">
        <f t="shared" ref="AH91:AH120" si="30">+W91</f>
        <v>7.5</v>
      </c>
      <c r="AI91" s="34" t="s">
        <v>78</v>
      </c>
      <c r="AJ91" s="19" t="s">
        <v>79</v>
      </c>
      <c r="AK91" s="35">
        <f t="shared" si="28"/>
        <v>15297187.5</v>
      </c>
      <c r="AL91" s="35">
        <f t="shared" si="25"/>
        <v>15297187.5</v>
      </c>
      <c r="AM91" s="34" t="s">
        <v>77</v>
      </c>
      <c r="AN91" s="34" t="s">
        <v>80</v>
      </c>
      <c r="AO91" s="36" t="s">
        <v>465</v>
      </c>
      <c r="AP91" s="37" t="s">
        <v>81</v>
      </c>
      <c r="AQ91" s="16" t="str">
        <f t="shared" si="16"/>
        <v>SUBDIRECCIÓN DE BIENESTAR UNIVERSITARIO</v>
      </c>
      <c r="AR91" s="14" t="s">
        <v>82</v>
      </c>
      <c r="AS91" s="38" t="s">
        <v>83</v>
      </c>
      <c r="AT91" s="34" t="s">
        <v>77</v>
      </c>
      <c r="AU91" s="34" t="s">
        <v>77</v>
      </c>
      <c r="AV91" s="17" t="s">
        <v>84</v>
      </c>
      <c r="AW91" s="17" t="s">
        <v>85</v>
      </c>
      <c r="AX91" s="17" t="s">
        <v>86</v>
      </c>
      <c r="AY91" s="17" t="s">
        <v>84</v>
      </c>
      <c r="AZ91" s="17"/>
      <c r="BA91" s="40"/>
    </row>
    <row r="92" spans="1:53" ht="114" hidden="1" x14ac:dyDescent="0.2">
      <c r="A92" s="1" t="s">
        <v>94</v>
      </c>
      <c r="B92" s="1" t="s">
        <v>336</v>
      </c>
      <c r="E92" s="39" t="s">
        <v>186</v>
      </c>
      <c r="F92" s="10" t="s">
        <v>71</v>
      </c>
      <c r="G92" s="10" t="s">
        <v>17</v>
      </c>
      <c r="H92" s="10" t="s">
        <v>19</v>
      </c>
      <c r="I92" s="10" t="s">
        <v>215</v>
      </c>
      <c r="J92" s="11" t="s">
        <v>213</v>
      </c>
      <c r="K92" s="11" t="s">
        <v>202</v>
      </c>
      <c r="L92" s="41" t="s">
        <v>105</v>
      </c>
      <c r="M92" s="41">
        <v>3</v>
      </c>
      <c r="N92" s="42">
        <v>2039625</v>
      </c>
      <c r="O92" s="10">
        <v>1</v>
      </c>
      <c r="P92" s="10" t="s">
        <v>90</v>
      </c>
      <c r="Q92" s="29">
        <v>46064</v>
      </c>
      <c r="R92" s="29">
        <v>46171</v>
      </c>
      <c r="S92" s="12">
        <f>N92*((R92-Q92+1)/30)</f>
        <v>7342650</v>
      </c>
      <c r="T92" s="30">
        <v>46240</v>
      </c>
      <c r="U92" s="30">
        <v>46356</v>
      </c>
      <c r="V92" s="12">
        <f>N92*((U92-T92+1)/30)</f>
        <v>7954537.5</v>
      </c>
      <c r="W92" s="45">
        <f t="shared" si="21"/>
        <v>7.5</v>
      </c>
      <c r="X92" s="13">
        <f t="shared" si="18"/>
        <v>15297187.5</v>
      </c>
      <c r="Y92" s="13" t="s">
        <v>434</v>
      </c>
      <c r="Z92" s="2" t="s">
        <v>131</v>
      </c>
      <c r="AA92" s="31" t="s">
        <v>91</v>
      </c>
      <c r="AB92" s="31" t="s">
        <v>77</v>
      </c>
      <c r="AC92" s="15" t="str">
        <f t="shared" si="27"/>
        <v>CON-077</v>
      </c>
      <c r="AD92" s="14">
        <v>80111600</v>
      </c>
      <c r="AE92" s="43" t="s">
        <v>477</v>
      </c>
      <c r="AF92" s="32" t="s">
        <v>119</v>
      </c>
      <c r="AG92" s="32" t="s">
        <v>119</v>
      </c>
      <c r="AH92" s="33">
        <f t="shared" si="30"/>
        <v>7.5</v>
      </c>
      <c r="AI92" s="34" t="s">
        <v>78</v>
      </c>
      <c r="AJ92" s="19" t="s">
        <v>79</v>
      </c>
      <c r="AK92" s="35">
        <f t="shared" si="28"/>
        <v>15297187.5</v>
      </c>
      <c r="AL92" s="35">
        <f t="shared" si="25"/>
        <v>15297187.5</v>
      </c>
      <c r="AM92" s="34" t="s">
        <v>77</v>
      </c>
      <c r="AN92" s="34" t="s">
        <v>80</v>
      </c>
      <c r="AO92" s="36" t="s">
        <v>465</v>
      </c>
      <c r="AP92" s="37" t="s">
        <v>81</v>
      </c>
      <c r="AQ92" s="16" t="str">
        <f t="shared" si="16"/>
        <v>SUBDIRECCIÓN DE BIENESTAR UNIVERSITARIO</v>
      </c>
      <c r="AR92" s="14" t="s">
        <v>82</v>
      </c>
      <c r="AS92" s="38" t="s">
        <v>83</v>
      </c>
      <c r="AT92" s="34" t="s">
        <v>77</v>
      </c>
      <c r="AU92" s="34" t="s">
        <v>77</v>
      </c>
      <c r="AV92" s="17" t="s">
        <v>84</v>
      </c>
      <c r="AW92" s="17" t="s">
        <v>85</v>
      </c>
      <c r="AX92" s="17" t="s">
        <v>86</v>
      </c>
      <c r="AY92" s="17" t="s">
        <v>84</v>
      </c>
      <c r="AZ92" s="17"/>
      <c r="BA92" s="40"/>
    </row>
    <row r="93" spans="1:53" ht="85.5" hidden="1" x14ac:dyDescent="0.2">
      <c r="A93" s="1" t="s">
        <v>94</v>
      </c>
      <c r="B93" s="1" t="s">
        <v>336</v>
      </c>
      <c r="E93" s="39" t="s">
        <v>188</v>
      </c>
      <c r="F93" s="10" t="s">
        <v>71</v>
      </c>
      <c r="G93" s="10" t="s">
        <v>3</v>
      </c>
      <c r="H93" s="10" t="s">
        <v>5</v>
      </c>
      <c r="I93" s="10"/>
      <c r="J93" s="11" t="s">
        <v>87</v>
      </c>
      <c r="K93" s="11" t="s">
        <v>88</v>
      </c>
      <c r="L93" s="41" t="s">
        <v>89</v>
      </c>
      <c r="M93" s="41">
        <v>4</v>
      </c>
      <c r="N93" s="42">
        <v>4299750</v>
      </c>
      <c r="O93" s="10">
        <v>1</v>
      </c>
      <c r="P93" s="10" t="s">
        <v>90</v>
      </c>
      <c r="Q93" s="29">
        <v>46055</v>
      </c>
      <c r="R93" s="29">
        <v>46382</v>
      </c>
      <c r="S93" s="12">
        <f>N93*W93</f>
        <v>46867275</v>
      </c>
      <c r="T93" s="30"/>
      <c r="U93" s="30"/>
      <c r="V93" s="12">
        <f>IF($P93="MENSUAL",ROUND((((U93-T93))/30),0)*$N93,((U93-T93)/30)*$N93)</f>
        <v>0</v>
      </c>
      <c r="W93" s="45">
        <f>ROUND(((YEAR(R93)-YEAR(Q93))*12 + (MONTH(R93)-MONTH(Q93))) + (DAY(R93)-1)/DAY(EOMONTH(R93,0)) - (DAY(Q93)-1)/DAY(EOMONTH(Q93,0)),1)+0.1</f>
        <v>10.9</v>
      </c>
      <c r="X93" s="13">
        <f t="shared" si="18"/>
        <v>46867275</v>
      </c>
      <c r="Y93" s="13" t="s">
        <v>434</v>
      </c>
      <c r="Z93" s="2" t="s">
        <v>76</v>
      </c>
      <c r="AA93" s="31" t="s">
        <v>91</v>
      </c>
      <c r="AB93" s="31" t="s">
        <v>77</v>
      </c>
      <c r="AC93" s="15" t="str">
        <f t="shared" si="27"/>
        <v>CON-078</v>
      </c>
      <c r="AD93" s="14">
        <v>80111600</v>
      </c>
      <c r="AE93" s="43" t="s">
        <v>337</v>
      </c>
      <c r="AF93" s="32" t="s">
        <v>119</v>
      </c>
      <c r="AG93" s="32" t="s">
        <v>119</v>
      </c>
      <c r="AH93" s="33">
        <f t="shared" si="30"/>
        <v>10.9</v>
      </c>
      <c r="AI93" s="34" t="s">
        <v>78</v>
      </c>
      <c r="AJ93" s="19" t="s">
        <v>79</v>
      </c>
      <c r="AK93" s="35">
        <f t="shared" si="28"/>
        <v>46867275</v>
      </c>
      <c r="AL93" s="35">
        <f t="shared" si="25"/>
        <v>46867275</v>
      </c>
      <c r="AM93" s="34" t="s">
        <v>77</v>
      </c>
      <c r="AN93" s="34" t="s">
        <v>80</v>
      </c>
      <c r="AO93" s="36" t="s">
        <v>465</v>
      </c>
      <c r="AP93" s="37" t="s">
        <v>81</v>
      </c>
      <c r="AQ93" s="16" t="s">
        <v>5</v>
      </c>
      <c r="AR93" s="14" t="s">
        <v>82</v>
      </c>
      <c r="AS93" s="38" t="s">
        <v>83</v>
      </c>
      <c r="AT93" s="34" t="s">
        <v>77</v>
      </c>
      <c r="AU93" s="34" t="s">
        <v>77</v>
      </c>
      <c r="AV93" s="17" t="s">
        <v>84</v>
      </c>
      <c r="AW93" s="17" t="s">
        <v>85</v>
      </c>
      <c r="AX93" s="17" t="s">
        <v>86</v>
      </c>
      <c r="AY93" s="17" t="s">
        <v>84</v>
      </c>
      <c r="AZ93" s="17"/>
      <c r="BA93" s="40"/>
    </row>
    <row r="94" spans="1:53" ht="48" hidden="1" x14ac:dyDescent="0.2">
      <c r="A94" s="1" t="s">
        <v>258</v>
      </c>
      <c r="B94" s="1" t="s">
        <v>336</v>
      </c>
      <c r="E94" s="39" t="s">
        <v>189</v>
      </c>
      <c r="F94" s="10" t="s">
        <v>71</v>
      </c>
      <c r="G94" s="10" t="s">
        <v>449</v>
      </c>
      <c r="H94" s="10" t="s">
        <v>450</v>
      </c>
      <c r="I94" s="10"/>
      <c r="J94" s="11" t="s">
        <v>87</v>
      </c>
      <c r="K94" s="11" t="s">
        <v>242</v>
      </c>
      <c r="L94" s="41" t="s">
        <v>105</v>
      </c>
      <c r="M94" s="41">
        <v>5</v>
      </c>
      <c r="N94" s="42">
        <v>2315250</v>
      </c>
      <c r="O94" s="10">
        <v>1</v>
      </c>
      <c r="P94" s="10" t="s">
        <v>90</v>
      </c>
      <c r="Q94" s="29">
        <v>46055</v>
      </c>
      <c r="R94" s="29">
        <v>46367</v>
      </c>
      <c r="S94" s="12">
        <f>N94*W94</f>
        <v>24078600</v>
      </c>
      <c r="T94" s="30"/>
      <c r="U94" s="30"/>
      <c r="V94" s="12">
        <f>IF($P94="MENSUAL",ROUND((((U94-T94))/30),0)*$N94,((U94-T94)/30)*$N94)</f>
        <v>0</v>
      </c>
      <c r="W94" s="45">
        <f>ROUND(((YEAR(R94)-YEAR(Q94))*12 + (MONTH(R94)-MONTH(Q94))) + (DAY(R94)-1)/DAY(EOMONTH(R94,0)) - (DAY(Q94)-1)/DAY(EOMONTH(Q94,0)),1)+0.1</f>
        <v>10.4</v>
      </c>
      <c r="X94" s="13">
        <f t="shared" ref="X94:X120" si="31">+S94+V94</f>
        <v>24078600</v>
      </c>
      <c r="Y94" s="13" t="s">
        <v>434</v>
      </c>
      <c r="Z94" s="2" t="s">
        <v>76</v>
      </c>
      <c r="AA94" s="31" t="s">
        <v>91</v>
      </c>
      <c r="AB94" s="31" t="s">
        <v>77</v>
      </c>
      <c r="AC94" s="15" t="str">
        <f t="shared" si="27"/>
        <v>CON-079</v>
      </c>
      <c r="AD94" s="14">
        <v>80111600</v>
      </c>
      <c r="AE94" s="43" t="s">
        <v>478</v>
      </c>
      <c r="AF94" s="32" t="s">
        <v>119</v>
      </c>
      <c r="AG94" s="32" t="s">
        <v>119</v>
      </c>
      <c r="AH94" s="33">
        <f t="shared" si="30"/>
        <v>10.4</v>
      </c>
      <c r="AI94" s="34" t="s">
        <v>78</v>
      </c>
      <c r="AJ94" s="19" t="s">
        <v>79</v>
      </c>
      <c r="AK94" s="35">
        <f t="shared" si="28"/>
        <v>24078600</v>
      </c>
      <c r="AL94" s="35">
        <f t="shared" si="25"/>
        <v>24078600</v>
      </c>
      <c r="AM94" s="34" t="s">
        <v>77</v>
      </c>
      <c r="AN94" s="34" t="s">
        <v>80</v>
      </c>
      <c r="AO94" s="36" t="s">
        <v>465</v>
      </c>
      <c r="AP94" s="37" t="s">
        <v>81</v>
      </c>
      <c r="AQ94" s="16" t="s">
        <v>23</v>
      </c>
      <c r="AR94" s="14" t="s">
        <v>82</v>
      </c>
      <c r="AS94" s="38" t="s">
        <v>83</v>
      </c>
      <c r="AT94" s="34" t="s">
        <v>77</v>
      </c>
      <c r="AU94" s="34" t="s">
        <v>77</v>
      </c>
      <c r="AV94" s="17" t="s">
        <v>84</v>
      </c>
      <c r="AW94" s="17" t="s">
        <v>85</v>
      </c>
      <c r="AX94" s="17" t="s">
        <v>86</v>
      </c>
      <c r="AY94" s="17" t="s">
        <v>84</v>
      </c>
      <c r="AZ94" s="17"/>
      <c r="BA94" s="40"/>
    </row>
    <row r="95" spans="1:53" ht="156.75" hidden="1" x14ac:dyDescent="0.2">
      <c r="A95" s="1" t="s">
        <v>94</v>
      </c>
      <c r="B95" s="1" t="s">
        <v>336</v>
      </c>
      <c r="E95" s="39" t="s">
        <v>190</v>
      </c>
      <c r="F95" s="10" t="s">
        <v>71</v>
      </c>
      <c r="G95" s="10" t="s">
        <v>17</v>
      </c>
      <c r="H95" s="10" t="s">
        <v>454</v>
      </c>
      <c r="I95" s="10"/>
      <c r="J95" s="11" t="s">
        <v>93</v>
      </c>
      <c r="K95" s="11" t="s">
        <v>88</v>
      </c>
      <c r="L95" s="41" t="s">
        <v>99</v>
      </c>
      <c r="M95" s="41">
        <v>2</v>
      </c>
      <c r="N95" s="42">
        <v>7926880</v>
      </c>
      <c r="O95" s="10">
        <v>1</v>
      </c>
      <c r="P95" s="10" t="s">
        <v>75</v>
      </c>
      <c r="Q95" s="29">
        <v>46055</v>
      </c>
      <c r="R95" s="29">
        <v>46371</v>
      </c>
      <c r="S95" s="12">
        <f>N95*W95</f>
        <v>83232240</v>
      </c>
      <c r="T95" s="30"/>
      <c r="U95" s="30"/>
      <c r="V95" s="12">
        <f>IF($P95="MENSUAL",ROUND((((U95-T95))/30),0)*$N95,((U95-T95)/30)*$N95)</f>
        <v>0</v>
      </c>
      <c r="W95" s="45">
        <f>ROUND(((YEAR(R95)-YEAR(Q95))*12 + (MONTH(R95)-MONTH(Q95))) + (DAY(R95)-1)/DAY(EOMONTH(R95,0)) - (DAY(Q95)-1)/DAY(EOMONTH(Q95,0)),1)+0.1</f>
        <v>10.5</v>
      </c>
      <c r="X95" s="13">
        <f t="shared" si="31"/>
        <v>83232240</v>
      </c>
      <c r="Y95" s="13" t="s">
        <v>434</v>
      </c>
      <c r="Z95" s="2" t="s">
        <v>76</v>
      </c>
      <c r="AA95" s="31" t="s">
        <v>91</v>
      </c>
      <c r="AB95" s="31" t="s">
        <v>77</v>
      </c>
      <c r="AC95" s="15" t="str">
        <f t="shared" si="27"/>
        <v>CON-080</v>
      </c>
      <c r="AD95" s="14">
        <v>80111600</v>
      </c>
      <c r="AE95" s="43" t="s">
        <v>479</v>
      </c>
      <c r="AF95" s="32" t="s">
        <v>119</v>
      </c>
      <c r="AG95" s="32" t="s">
        <v>119</v>
      </c>
      <c r="AH95" s="33">
        <f t="shared" si="30"/>
        <v>10.5</v>
      </c>
      <c r="AI95" s="34" t="s">
        <v>78</v>
      </c>
      <c r="AJ95" s="19" t="s">
        <v>79</v>
      </c>
      <c r="AK95" s="35">
        <f t="shared" si="28"/>
        <v>83232240</v>
      </c>
      <c r="AL95" s="35">
        <f t="shared" si="25"/>
        <v>83232240</v>
      </c>
      <c r="AM95" s="34" t="s">
        <v>77</v>
      </c>
      <c r="AN95" s="34" t="s">
        <v>80</v>
      </c>
      <c r="AO95" s="36" t="s">
        <v>465</v>
      </c>
      <c r="AP95" s="37" t="s">
        <v>81</v>
      </c>
      <c r="AQ95" s="16" t="str">
        <f>H95</f>
        <v>DIRECCIÓN DE TALENTO HUMANO</v>
      </c>
      <c r="AR95" s="14" t="s">
        <v>82</v>
      </c>
      <c r="AS95" s="38" t="s">
        <v>83</v>
      </c>
      <c r="AT95" s="34" t="s">
        <v>77</v>
      </c>
      <c r="AU95" s="34" t="s">
        <v>77</v>
      </c>
      <c r="AV95" s="17" t="s">
        <v>84</v>
      </c>
      <c r="AW95" s="17" t="s">
        <v>85</v>
      </c>
      <c r="AX95" s="17" t="s">
        <v>86</v>
      </c>
      <c r="AY95" s="17" t="s">
        <v>84</v>
      </c>
      <c r="AZ95" s="17"/>
      <c r="BA95" s="40"/>
    </row>
    <row r="96" spans="1:53" ht="85.5" hidden="1" x14ac:dyDescent="0.2">
      <c r="A96" s="1" t="s">
        <v>94</v>
      </c>
      <c r="B96" s="1" t="s">
        <v>336</v>
      </c>
      <c r="E96" s="39" t="s">
        <v>192</v>
      </c>
      <c r="F96" s="10" t="s">
        <v>71</v>
      </c>
      <c r="G96" s="10" t="s">
        <v>17</v>
      </c>
      <c r="H96" s="10" t="s">
        <v>19</v>
      </c>
      <c r="I96" s="10" t="s">
        <v>200</v>
      </c>
      <c r="J96" s="11" t="s">
        <v>201</v>
      </c>
      <c r="K96" s="11" t="s">
        <v>202</v>
      </c>
      <c r="L96" s="41" t="s">
        <v>105</v>
      </c>
      <c r="M96" s="41">
        <v>3</v>
      </c>
      <c r="N96" s="42">
        <v>2039625</v>
      </c>
      <c r="O96" s="10">
        <v>1</v>
      </c>
      <c r="P96" s="10" t="s">
        <v>90</v>
      </c>
      <c r="Q96" s="29">
        <v>46064</v>
      </c>
      <c r="R96" s="29">
        <v>46171</v>
      </c>
      <c r="S96" s="12">
        <f>N96*((R96-Q96+1)/30)</f>
        <v>7342650</v>
      </c>
      <c r="T96" s="30">
        <v>46240</v>
      </c>
      <c r="U96" s="30">
        <v>46356</v>
      </c>
      <c r="V96" s="12">
        <f>N96*((U96-T96+1)/30)</f>
        <v>7954537.5</v>
      </c>
      <c r="W96" s="45">
        <f t="shared" si="21"/>
        <v>7.5</v>
      </c>
      <c r="X96" s="13">
        <f t="shared" si="31"/>
        <v>15297187.5</v>
      </c>
      <c r="Y96" s="13" t="s">
        <v>434</v>
      </c>
      <c r="Z96" s="2" t="s">
        <v>131</v>
      </c>
      <c r="AA96" s="31" t="s">
        <v>91</v>
      </c>
      <c r="AB96" s="31" t="s">
        <v>77</v>
      </c>
      <c r="AC96" s="15" t="str">
        <f t="shared" si="27"/>
        <v>CON-081</v>
      </c>
      <c r="AD96" s="14">
        <v>80111600</v>
      </c>
      <c r="AE96" s="43" t="s">
        <v>480</v>
      </c>
      <c r="AF96" s="32" t="s">
        <v>119</v>
      </c>
      <c r="AG96" s="32" t="s">
        <v>119</v>
      </c>
      <c r="AH96" s="33">
        <f t="shared" si="30"/>
        <v>7.5</v>
      </c>
      <c r="AI96" s="34" t="s">
        <v>78</v>
      </c>
      <c r="AJ96" s="19" t="s">
        <v>79</v>
      </c>
      <c r="AK96" s="35">
        <f t="shared" si="28"/>
        <v>15297187.5</v>
      </c>
      <c r="AL96" s="35">
        <f>+AK96</f>
        <v>15297187.5</v>
      </c>
      <c r="AM96" s="34" t="s">
        <v>77</v>
      </c>
      <c r="AN96" s="34" t="s">
        <v>80</v>
      </c>
      <c r="AO96" s="36" t="s">
        <v>465</v>
      </c>
      <c r="AP96" s="37" t="s">
        <v>81</v>
      </c>
      <c r="AQ96" s="16" t="s">
        <v>19</v>
      </c>
      <c r="AR96" s="14" t="s">
        <v>82</v>
      </c>
      <c r="AS96" s="38" t="s">
        <v>83</v>
      </c>
      <c r="AT96" s="34" t="s">
        <v>77</v>
      </c>
      <c r="AU96" s="34" t="s">
        <v>77</v>
      </c>
      <c r="AV96" s="17" t="s">
        <v>84</v>
      </c>
      <c r="AW96" s="17" t="s">
        <v>85</v>
      </c>
      <c r="AX96" s="17" t="s">
        <v>86</v>
      </c>
      <c r="AY96" s="17" t="s">
        <v>84</v>
      </c>
      <c r="AZ96" s="17"/>
      <c r="BA96" s="40"/>
    </row>
    <row r="97" spans="1:53" ht="71.25" hidden="1" x14ac:dyDescent="0.2">
      <c r="B97" s="1" t="s">
        <v>336</v>
      </c>
      <c r="E97" s="39" t="s">
        <v>193</v>
      </c>
      <c r="F97" s="10" t="s">
        <v>71</v>
      </c>
      <c r="G97" s="10" t="s">
        <v>3</v>
      </c>
      <c r="H97" s="10" t="s">
        <v>3</v>
      </c>
      <c r="I97" s="10"/>
      <c r="J97" s="11" t="s">
        <v>87</v>
      </c>
      <c r="K97" s="11" t="s">
        <v>73</v>
      </c>
      <c r="L97" s="41" t="s">
        <v>96</v>
      </c>
      <c r="M97" s="41">
        <v>6</v>
      </c>
      <c r="N97" s="42">
        <v>6770400</v>
      </c>
      <c r="O97" s="10">
        <v>1</v>
      </c>
      <c r="P97" s="10" t="s">
        <v>75</v>
      </c>
      <c r="Q97" s="29">
        <v>46055</v>
      </c>
      <c r="R97" s="29">
        <v>46359</v>
      </c>
      <c r="S97" s="12">
        <f>N97*W97</f>
        <v>68381040</v>
      </c>
      <c r="T97" s="30"/>
      <c r="U97" s="30"/>
      <c r="V97" s="12">
        <f>IF($P97="MENSUAL",ROUND((((U97-T97))/30),0)*$N97,((U97-T97)/30)*$N97)</f>
        <v>0</v>
      </c>
      <c r="W97" s="45">
        <f>ROUND(((YEAR(R97)-YEAR(Q97))*12 + (MONTH(R97)-MONTH(Q97))) + (DAY(R97)-1)/DAY(EOMONTH(R97,0)) - (DAY(Q97)-1)/DAY(EOMONTH(Q97,0)),1)+0.1</f>
        <v>10.1</v>
      </c>
      <c r="X97" s="13">
        <f t="shared" si="31"/>
        <v>68381040</v>
      </c>
      <c r="Y97" s="13" t="s">
        <v>434</v>
      </c>
      <c r="Z97" s="2" t="s">
        <v>76</v>
      </c>
      <c r="AA97" s="31" t="s">
        <v>91</v>
      </c>
      <c r="AB97" s="31" t="s">
        <v>77</v>
      </c>
      <c r="AC97" s="15" t="str">
        <f t="shared" si="27"/>
        <v>CON-082</v>
      </c>
      <c r="AD97" s="14" t="s">
        <v>293</v>
      </c>
      <c r="AE97" s="43" t="s">
        <v>243</v>
      </c>
      <c r="AF97" s="32" t="s">
        <v>119</v>
      </c>
      <c r="AG97" s="32" t="s">
        <v>119</v>
      </c>
      <c r="AH97" s="33">
        <f t="shared" si="30"/>
        <v>10.1</v>
      </c>
      <c r="AI97" s="34" t="s">
        <v>78</v>
      </c>
      <c r="AJ97" s="19" t="s">
        <v>79</v>
      </c>
      <c r="AK97" s="35">
        <f t="shared" si="28"/>
        <v>68381040</v>
      </c>
      <c r="AL97" s="35">
        <f t="shared" si="25"/>
        <v>68381040</v>
      </c>
      <c r="AM97" s="34" t="s">
        <v>77</v>
      </c>
      <c r="AN97" s="34" t="s">
        <v>80</v>
      </c>
      <c r="AO97" s="36" t="s">
        <v>465</v>
      </c>
      <c r="AP97" s="37" t="s">
        <v>81</v>
      </c>
      <c r="AQ97" s="16" t="str">
        <f t="shared" ref="AQ97:AQ103" si="32">H97</f>
        <v>RECTORÍA</v>
      </c>
      <c r="AR97" s="14" t="s">
        <v>82</v>
      </c>
      <c r="AS97" s="38" t="s">
        <v>83</v>
      </c>
      <c r="AT97" s="34" t="s">
        <v>77</v>
      </c>
      <c r="AU97" s="34" t="s">
        <v>77</v>
      </c>
      <c r="AV97" s="17" t="s">
        <v>84</v>
      </c>
      <c r="AW97" s="17" t="s">
        <v>85</v>
      </c>
      <c r="AX97" s="17" t="s">
        <v>86</v>
      </c>
      <c r="AY97" s="17" t="s">
        <v>84</v>
      </c>
      <c r="AZ97" s="17"/>
      <c r="BA97" s="40"/>
    </row>
    <row r="98" spans="1:53" ht="99.75" hidden="1" x14ac:dyDescent="0.2">
      <c r="A98" s="1" t="s">
        <v>94</v>
      </c>
      <c r="B98" s="1" t="s">
        <v>336</v>
      </c>
      <c r="E98" s="39" t="s">
        <v>195</v>
      </c>
      <c r="F98" s="10" t="s">
        <v>71</v>
      </c>
      <c r="G98" s="10" t="s">
        <v>3</v>
      </c>
      <c r="H98" s="10" t="s">
        <v>446</v>
      </c>
      <c r="I98" s="10"/>
      <c r="J98" s="11" t="s">
        <v>87</v>
      </c>
      <c r="K98" s="11" t="s">
        <v>88</v>
      </c>
      <c r="L98" s="41" t="s">
        <v>96</v>
      </c>
      <c r="M98" s="41">
        <v>4</v>
      </c>
      <c r="N98" s="42">
        <v>6224400</v>
      </c>
      <c r="O98" s="10">
        <v>1</v>
      </c>
      <c r="P98" s="10" t="s">
        <v>75</v>
      </c>
      <c r="Q98" s="64">
        <v>46034</v>
      </c>
      <c r="R98" s="29">
        <v>46374</v>
      </c>
      <c r="S98" s="12">
        <f>N98*W98</f>
        <v>70335720</v>
      </c>
      <c r="T98" s="30"/>
      <c r="U98" s="30"/>
      <c r="V98" s="12">
        <f>IF($P98="MENSUAL",ROUND((((U98-T98))/30),0)*$N98,((U98-T98)/30)*$N98)</f>
        <v>0</v>
      </c>
      <c r="W98" s="45">
        <f>ROUND(((YEAR(R98)-YEAR(Q98))*12 + (MONTH(R98)-MONTH(Q98))) + (DAY(R98)-1)/DAY(EOMONTH(R98,0)) - (DAY(Q98)-1)/DAY(EOMONTH(Q98,0)),1)+0.1</f>
        <v>11.299999999999999</v>
      </c>
      <c r="X98" s="13">
        <f t="shared" si="31"/>
        <v>70335720</v>
      </c>
      <c r="Y98" s="13" t="s">
        <v>434</v>
      </c>
      <c r="Z98" s="2" t="s">
        <v>76</v>
      </c>
      <c r="AA98" s="31" t="s">
        <v>91</v>
      </c>
      <c r="AB98" s="31" t="s">
        <v>77</v>
      </c>
      <c r="AC98" s="15" t="str">
        <f t="shared" si="27"/>
        <v>CON-083</v>
      </c>
      <c r="AD98" s="14">
        <v>80111600</v>
      </c>
      <c r="AE98" s="43" t="s">
        <v>481</v>
      </c>
      <c r="AF98" s="32" t="s">
        <v>119</v>
      </c>
      <c r="AG98" s="32" t="s">
        <v>119</v>
      </c>
      <c r="AH98" s="33">
        <f t="shared" si="30"/>
        <v>11.299999999999999</v>
      </c>
      <c r="AI98" s="34" t="s">
        <v>78</v>
      </c>
      <c r="AJ98" s="19" t="s">
        <v>79</v>
      </c>
      <c r="AK98" s="35">
        <f t="shared" si="28"/>
        <v>70335720</v>
      </c>
      <c r="AL98" s="35">
        <f t="shared" si="25"/>
        <v>70335720</v>
      </c>
      <c r="AM98" s="34" t="s">
        <v>77</v>
      </c>
      <c r="AN98" s="34" t="s">
        <v>80</v>
      </c>
      <c r="AO98" s="36" t="s">
        <v>465</v>
      </c>
      <c r="AP98" s="37" t="s">
        <v>81</v>
      </c>
      <c r="AQ98" s="16" t="str">
        <f t="shared" si="32"/>
        <v xml:space="preserve">OFICINA DE  PLANEACIÓN </v>
      </c>
      <c r="AR98" s="14" t="s">
        <v>82</v>
      </c>
      <c r="AS98" s="38" t="s">
        <v>83</v>
      </c>
      <c r="AT98" s="34" t="s">
        <v>77</v>
      </c>
      <c r="AU98" s="34" t="s">
        <v>77</v>
      </c>
      <c r="AV98" s="17" t="s">
        <v>84</v>
      </c>
      <c r="AW98" s="17" t="s">
        <v>85</v>
      </c>
      <c r="AX98" s="17" t="s">
        <v>86</v>
      </c>
      <c r="AY98" s="17" t="s">
        <v>84</v>
      </c>
      <c r="AZ98" s="17"/>
      <c r="BA98" s="40"/>
    </row>
    <row r="99" spans="1:53" ht="99.75" hidden="1" x14ac:dyDescent="0.2">
      <c r="A99" s="1" t="s">
        <v>253</v>
      </c>
      <c r="B99" s="1" t="s">
        <v>336</v>
      </c>
      <c r="E99" s="39" t="s">
        <v>197</v>
      </c>
      <c r="F99" s="10" t="s">
        <v>71</v>
      </c>
      <c r="G99" s="10" t="s">
        <v>17</v>
      </c>
      <c r="H99" s="10" t="s">
        <v>454</v>
      </c>
      <c r="I99" s="10"/>
      <c r="J99" s="11" t="s">
        <v>87</v>
      </c>
      <c r="K99" s="11" t="s">
        <v>88</v>
      </c>
      <c r="L99" s="41" t="s">
        <v>96</v>
      </c>
      <c r="M99" s="41">
        <v>7</v>
      </c>
      <c r="N99" s="42">
        <v>6835500</v>
      </c>
      <c r="O99" s="10">
        <v>1</v>
      </c>
      <c r="P99" s="10" t="s">
        <v>90</v>
      </c>
      <c r="Q99" s="29">
        <v>46037</v>
      </c>
      <c r="R99" s="29">
        <v>46371</v>
      </c>
      <c r="S99" s="12">
        <f>N99*W99</f>
        <v>75874050</v>
      </c>
      <c r="T99" s="30"/>
      <c r="U99" s="30"/>
      <c r="V99" s="12">
        <f>IF($P99="MENSUAL",ROUND((((U99-T99))/30),0)*$N99,((U99-T99)/30)*$N99)</f>
        <v>0</v>
      </c>
      <c r="W99" s="45">
        <f>ROUND(((YEAR(R99)-YEAR(Q99))*12 + (MONTH(R99)-MONTH(Q99))) + (DAY(R99)-1)/DAY(EOMONTH(R99,0)) - (DAY(Q99)-1)/DAY(EOMONTH(Q99,0)),1)+0.1</f>
        <v>11.1</v>
      </c>
      <c r="X99" s="13">
        <f t="shared" si="31"/>
        <v>75874050</v>
      </c>
      <c r="Y99" s="13" t="s">
        <v>434</v>
      </c>
      <c r="Z99" s="2" t="s">
        <v>76</v>
      </c>
      <c r="AA99" s="31" t="s">
        <v>91</v>
      </c>
      <c r="AB99" s="31" t="s">
        <v>77</v>
      </c>
      <c r="AC99" s="15" t="str">
        <f t="shared" si="27"/>
        <v>CON-084</v>
      </c>
      <c r="AD99" s="14" t="s">
        <v>293</v>
      </c>
      <c r="AE99" s="43" t="s">
        <v>482</v>
      </c>
      <c r="AF99" s="32" t="s">
        <v>119</v>
      </c>
      <c r="AG99" s="32" t="s">
        <v>119</v>
      </c>
      <c r="AH99" s="33">
        <f t="shared" si="30"/>
        <v>11.1</v>
      </c>
      <c r="AI99" s="34" t="s">
        <v>78</v>
      </c>
      <c r="AJ99" s="19" t="s">
        <v>79</v>
      </c>
      <c r="AK99" s="35">
        <f t="shared" si="28"/>
        <v>75874050</v>
      </c>
      <c r="AL99" s="35">
        <f t="shared" si="25"/>
        <v>75874050</v>
      </c>
      <c r="AM99" s="34" t="s">
        <v>77</v>
      </c>
      <c r="AN99" s="34" t="s">
        <v>80</v>
      </c>
      <c r="AO99" s="36" t="s">
        <v>465</v>
      </c>
      <c r="AP99" s="37" t="s">
        <v>81</v>
      </c>
      <c r="AQ99" s="16" t="str">
        <f t="shared" si="32"/>
        <v>DIRECCIÓN DE TALENTO HUMANO</v>
      </c>
      <c r="AR99" s="14" t="s">
        <v>82</v>
      </c>
      <c r="AS99" s="38" t="s">
        <v>83</v>
      </c>
      <c r="AT99" s="34" t="s">
        <v>77</v>
      </c>
      <c r="AU99" s="34" t="s">
        <v>77</v>
      </c>
      <c r="AV99" s="17" t="s">
        <v>84</v>
      </c>
      <c r="AW99" s="17" t="s">
        <v>85</v>
      </c>
      <c r="AX99" s="17" t="s">
        <v>86</v>
      </c>
      <c r="AY99" s="17" t="s">
        <v>84</v>
      </c>
      <c r="AZ99" s="17"/>
      <c r="BA99" s="40"/>
    </row>
    <row r="100" spans="1:53" ht="114" hidden="1" x14ac:dyDescent="0.2">
      <c r="A100" s="1" t="s">
        <v>94</v>
      </c>
      <c r="B100" s="1" t="s">
        <v>336</v>
      </c>
      <c r="E100" s="39" t="s">
        <v>199</v>
      </c>
      <c r="F100" s="10" t="s">
        <v>241</v>
      </c>
      <c r="G100" s="10" t="s">
        <v>17</v>
      </c>
      <c r="H100" s="10" t="s">
        <v>21</v>
      </c>
      <c r="I100" s="10"/>
      <c r="J100" s="11" t="s">
        <v>185</v>
      </c>
      <c r="K100" s="11" t="s">
        <v>88</v>
      </c>
      <c r="L100" s="41" t="s">
        <v>96</v>
      </c>
      <c r="M100" s="41">
        <v>8</v>
      </c>
      <c r="N100" s="42">
        <v>7137900</v>
      </c>
      <c r="O100" s="10">
        <v>1</v>
      </c>
      <c r="P100" s="10" t="s">
        <v>90</v>
      </c>
      <c r="Q100" s="29">
        <v>46055</v>
      </c>
      <c r="R100" s="29">
        <v>46367</v>
      </c>
      <c r="S100" s="12">
        <f>N100*W100</f>
        <v>74234160</v>
      </c>
      <c r="T100" s="30"/>
      <c r="U100" s="30"/>
      <c r="V100" s="12">
        <f>IF($P100="MENSUAL",ROUND((((U100-T100))/30),0)*$N100,((U100-T100)/30)*$N100)</f>
        <v>0</v>
      </c>
      <c r="W100" s="45">
        <f>ROUND(((YEAR(R100)-YEAR(Q100))*12 + (MONTH(R100)-MONTH(Q100))) + (DAY(R100)-1)/DAY(EOMONTH(R100,0)) - (DAY(Q100)-1)/DAY(EOMONTH(Q100,0)),1)+0.1</f>
        <v>10.4</v>
      </c>
      <c r="X100" s="13">
        <f t="shared" si="31"/>
        <v>74234160</v>
      </c>
      <c r="Y100" s="13" t="s">
        <v>434</v>
      </c>
      <c r="Z100" s="2" t="s">
        <v>76</v>
      </c>
      <c r="AA100" s="31" t="s">
        <v>91</v>
      </c>
      <c r="AB100" s="31" t="s">
        <v>77</v>
      </c>
      <c r="AC100" s="15" t="str">
        <f t="shared" si="27"/>
        <v>CON-085</v>
      </c>
      <c r="AD100" s="14">
        <v>80111600</v>
      </c>
      <c r="AE100" s="43" t="s">
        <v>438</v>
      </c>
      <c r="AF100" s="32" t="s">
        <v>119</v>
      </c>
      <c r="AG100" s="32" t="s">
        <v>119</v>
      </c>
      <c r="AH100" s="33">
        <f t="shared" si="30"/>
        <v>10.4</v>
      </c>
      <c r="AI100" s="34" t="s">
        <v>78</v>
      </c>
      <c r="AJ100" s="19" t="s">
        <v>79</v>
      </c>
      <c r="AK100" s="35">
        <f t="shared" si="28"/>
        <v>74234160</v>
      </c>
      <c r="AL100" s="35">
        <f t="shared" si="25"/>
        <v>74234160</v>
      </c>
      <c r="AM100" s="34" t="s">
        <v>77</v>
      </c>
      <c r="AN100" s="34" t="s">
        <v>80</v>
      </c>
      <c r="AO100" s="36" t="s">
        <v>465</v>
      </c>
      <c r="AP100" s="37" t="s">
        <v>81</v>
      </c>
      <c r="AQ100" s="16" t="str">
        <f t="shared" si="32"/>
        <v>GRUPO INTERNO DE TRABAJO DE GESTIÓN DOCUMENTAL</v>
      </c>
      <c r="AR100" s="14" t="s">
        <v>82</v>
      </c>
      <c r="AS100" s="38" t="s">
        <v>83</v>
      </c>
      <c r="AT100" s="34" t="s">
        <v>77</v>
      </c>
      <c r="AU100" s="34" t="s">
        <v>77</v>
      </c>
      <c r="AV100" s="17" t="s">
        <v>84</v>
      </c>
      <c r="AW100" s="17" t="s">
        <v>85</v>
      </c>
      <c r="AX100" s="17" t="s">
        <v>86</v>
      </c>
      <c r="AY100" s="17" t="s">
        <v>84</v>
      </c>
      <c r="AZ100" s="17"/>
      <c r="BA100" s="40"/>
    </row>
    <row r="101" spans="1:53" ht="114" hidden="1" x14ac:dyDescent="0.2">
      <c r="A101" s="1" t="s">
        <v>94</v>
      </c>
      <c r="B101" s="1" t="s">
        <v>336</v>
      </c>
      <c r="E101" s="39" t="s">
        <v>204</v>
      </c>
      <c r="F101" s="10" t="s">
        <v>71</v>
      </c>
      <c r="G101" s="10" t="s">
        <v>17</v>
      </c>
      <c r="H101" s="10" t="s">
        <v>19</v>
      </c>
      <c r="I101" s="10" t="s">
        <v>215</v>
      </c>
      <c r="J101" s="11" t="s">
        <v>213</v>
      </c>
      <c r="K101" s="11" t="s">
        <v>202</v>
      </c>
      <c r="L101" s="41" t="s">
        <v>105</v>
      </c>
      <c r="M101" s="41">
        <v>3</v>
      </c>
      <c r="N101" s="42">
        <v>2039625</v>
      </c>
      <c r="O101" s="10">
        <v>1</v>
      </c>
      <c r="P101" s="10" t="s">
        <v>90</v>
      </c>
      <c r="Q101" s="29">
        <v>46064</v>
      </c>
      <c r="R101" s="29">
        <v>46171</v>
      </c>
      <c r="S101" s="12">
        <f>N101*((R101-Q101+1)/30)</f>
        <v>7342650</v>
      </c>
      <c r="T101" s="30">
        <v>46240</v>
      </c>
      <c r="U101" s="30">
        <v>46356</v>
      </c>
      <c r="V101" s="12">
        <f>N101*((U101-T101+1)/30)</f>
        <v>7954537.5</v>
      </c>
      <c r="W101" s="45">
        <f t="shared" si="21"/>
        <v>7.5</v>
      </c>
      <c r="X101" s="13">
        <f t="shared" si="31"/>
        <v>15297187.5</v>
      </c>
      <c r="Y101" s="13" t="s">
        <v>434</v>
      </c>
      <c r="Z101" s="2" t="s">
        <v>131</v>
      </c>
      <c r="AA101" s="31" t="s">
        <v>91</v>
      </c>
      <c r="AB101" s="31" t="s">
        <v>77</v>
      </c>
      <c r="AC101" s="15" t="str">
        <f t="shared" si="27"/>
        <v>CON-086</v>
      </c>
      <c r="AD101" s="14">
        <v>80111600</v>
      </c>
      <c r="AE101" s="43" t="s">
        <v>244</v>
      </c>
      <c r="AF101" s="32" t="s">
        <v>119</v>
      </c>
      <c r="AG101" s="32" t="s">
        <v>119</v>
      </c>
      <c r="AH101" s="33">
        <f t="shared" si="30"/>
        <v>7.5</v>
      </c>
      <c r="AI101" s="34" t="s">
        <v>78</v>
      </c>
      <c r="AJ101" s="19" t="s">
        <v>79</v>
      </c>
      <c r="AK101" s="35">
        <f t="shared" si="28"/>
        <v>15297187.5</v>
      </c>
      <c r="AL101" s="35">
        <f t="shared" si="25"/>
        <v>15297187.5</v>
      </c>
      <c r="AM101" s="34" t="s">
        <v>77</v>
      </c>
      <c r="AN101" s="34" t="s">
        <v>80</v>
      </c>
      <c r="AO101" s="36" t="s">
        <v>465</v>
      </c>
      <c r="AP101" s="37" t="s">
        <v>81</v>
      </c>
      <c r="AQ101" s="16" t="str">
        <f t="shared" si="32"/>
        <v>SUBDIRECCIÓN DE BIENESTAR UNIVERSITARIO</v>
      </c>
      <c r="AR101" s="14" t="s">
        <v>82</v>
      </c>
      <c r="AS101" s="38" t="s">
        <v>83</v>
      </c>
      <c r="AT101" s="34" t="s">
        <v>77</v>
      </c>
      <c r="AU101" s="34" t="s">
        <v>77</v>
      </c>
      <c r="AV101" s="17" t="s">
        <v>84</v>
      </c>
      <c r="AW101" s="17" t="s">
        <v>85</v>
      </c>
      <c r="AX101" s="17" t="s">
        <v>86</v>
      </c>
      <c r="AY101" s="17" t="s">
        <v>84</v>
      </c>
      <c r="AZ101" s="17"/>
      <c r="BA101" s="40"/>
    </row>
    <row r="102" spans="1:53" ht="114" hidden="1" x14ac:dyDescent="0.2">
      <c r="A102" s="1" t="s">
        <v>94</v>
      </c>
      <c r="B102" s="1" t="s">
        <v>336</v>
      </c>
      <c r="E102" s="39" t="s">
        <v>205</v>
      </c>
      <c r="F102" s="10" t="s">
        <v>71</v>
      </c>
      <c r="G102" s="10" t="s">
        <v>3</v>
      </c>
      <c r="H102" s="10" t="s">
        <v>446</v>
      </c>
      <c r="I102" s="10"/>
      <c r="J102" s="11" t="s">
        <v>87</v>
      </c>
      <c r="K102" s="11" t="s">
        <v>88</v>
      </c>
      <c r="L102" s="41" t="s">
        <v>96</v>
      </c>
      <c r="M102" s="41">
        <v>4</v>
      </c>
      <c r="N102" s="42">
        <v>6224400</v>
      </c>
      <c r="O102" s="10">
        <v>1</v>
      </c>
      <c r="P102" s="10" t="s">
        <v>75</v>
      </c>
      <c r="Q102" s="29">
        <v>46055</v>
      </c>
      <c r="R102" s="29">
        <v>46374</v>
      </c>
      <c r="S102" s="12">
        <f t="shared" ref="S102:S109" si="33">N102*W102</f>
        <v>65978640</v>
      </c>
      <c r="T102" s="30"/>
      <c r="U102" s="30"/>
      <c r="V102" s="12">
        <f>IF($P102="MENSUAL",ROUND((((U102-T102))/30),0)*$N102,((U102-T102)/30)*$N102)</f>
        <v>0</v>
      </c>
      <c r="W102" s="45">
        <f t="shared" ref="W102:W109" si="34">ROUND(((YEAR(R102)-YEAR(Q102))*12 + (MONTH(R102)-MONTH(Q102))) + (DAY(R102)-1)/DAY(EOMONTH(R102,0)) - (DAY(Q102)-1)/DAY(EOMONTH(Q102,0)),1)+0.1</f>
        <v>10.6</v>
      </c>
      <c r="X102" s="13">
        <f t="shared" si="31"/>
        <v>65978640</v>
      </c>
      <c r="Y102" s="13" t="s">
        <v>434</v>
      </c>
      <c r="Z102" s="2" t="s">
        <v>76</v>
      </c>
      <c r="AA102" s="31" t="s">
        <v>91</v>
      </c>
      <c r="AB102" s="31" t="s">
        <v>77</v>
      </c>
      <c r="AC102" s="15" t="str">
        <f t="shared" si="27"/>
        <v>CON-087</v>
      </c>
      <c r="AD102" s="14">
        <v>80111600</v>
      </c>
      <c r="AE102" s="43" t="s">
        <v>483</v>
      </c>
      <c r="AF102" s="32" t="s">
        <v>119</v>
      </c>
      <c r="AG102" s="32" t="s">
        <v>119</v>
      </c>
      <c r="AH102" s="33">
        <f t="shared" si="30"/>
        <v>10.6</v>
      </c>
      <c r="AI102" s="34" t="s">
        <v>78</v>
      </c>
      <c r="AJ102" s="19" t="s">
        <v>79</v>
      </c>
      <c r="AK102" s="35">
        <f t="shared" si="28"/>
        <v>65978640</v>
      </c>
      <c r="AL102" s="35">
        <f t="shared" si="25"/>
        <v>65978640</v>
      </c>
      <c r="AM102" s="34" t="s">
        <v>77</v>
      </c>
      <c r="AN102" s="34" t="s">
        <v>80</v>
      </c>
      <c r="AO102" s="36" t="s">
        <v>465</v>
      </c>
      <c r="AP102" s="37" t="s">
        <v>81</v>
      </c>
      <c r="AQ102" s="16" t="str">
        <f t="shared" si="32"/>
        <v xml:space="preserve">OFICINA DE  PLANEACIÓN </v>
      </c>
      <c r="AR102" s="14" t="s">
        <v>82</v>
      </c>
      <c r="AS102" s="38" t="s">
        <v>83</v>
      </c>
      <c r="AT102" s="34" t="s">
        <v>77</v>
      </c>
      <c r="AU102" s="34" t="s">
        <v>77</v>
      </c>
      <c r="AV102" s="17" t="s">
        <v>84</v>
      </c>
      <c r="AW102" s="17" t="s">
        <v>85</v>
      </c>
      <c r="AX102" s="17" t="s">
        <v>86</v>
      </c>
      <c r="AY102" s="17" t="s">
        <v>84</v>
      </c>
      <c r="AZ102" s="17"/>
      <c r="BA102" s="40"/>
    </row>
    <row r="103" spans="1:53" ht="114" hidden="1" x14ac:dyDescent="0.2">
      <c r="A103" s="1" t="s">
        <v>94</v>
      </c>
      <c r="B103" s="1" t="s">
        <v>336</v>
      </c>
      <c r="E103" s="39" t="s">
        <v>206</v>
      </c>
      <c r="F103" s="10" t="s">
        <v>71</v>
      </c>
      <c r="G103" s="10" t="s">
        <v>3</v>
      </c>
      <c r="H103" s="10" t="s">
        <v>446</v>
      </c>
      <c r="I103" s="10"/>
      <c r="J103" s="11" t="s">
        <v>87</v>
      </c>
      <c r="K103" s="11" t="s">
        <v>88</v>
      </c>
      <c r="L103" s="41" t="s">
        <v>96</v>
      </c>
      <c r="M103" s="41">
        <v>4</v>
      </c>
      <c r="N103" s="42">
        <v>6224400</v>
      </c>
      <c r="O103" s="10">
        <v>1</v>
      </c>
      <c r="P103" s="10" t="s">
        <v>75</v>
      </c>
      <c r="Q103" s="64">
        <v>46034</v>
      </c>
      <c r="R103" s="29">
        <v>46374</v>
      </c>
      <c r="S103" s="12">
        <f t="shared" si="33"/>
        <v>70335720</v>
      </c>
      <c r="T103" s="30"/>
      <c r="U103" s="30"/>
      <c r="V103" s="12">
        <f>IF($P103="MENSUAL",ROUND((((U103-T103))/30),0)*$N103,((U103-T103)/30)*$N103)</f>
        <v>0</v>
      </c>
      <c r="W103" s="45">
        <f t="shared" si="34"/>
        <v>11.299999999999999</v>
      </c>
      <c r="X103" s="13">
        <f t="shared" si="31"/>
        <v>70335720</v>
      </c>
      <c r="Y103" s="13" t="s">
        <v>434</v>
      </c>
      <c r="Z103" s="2" t="s">
        <v>76</v>
      </c>
      <c r="AA103" s="31" t="s">
        <v>91</v>
      </c>
      <c r="AB103" s="31" t="s">
        <v>77</v>
      </c>
      <c r="AC103" s="15" t="str">
        <f t="shared" si="27"/>
        <v>CON-088</v>
      </c>
      <c r="AD103" s="14">
        <v>80111600</v>
      </c>
      <c r="AE103" s="43" t="s">
        <v>484</v>
      </c>
      <c r="AF103" s="32" t="s">
        <v>119</v>
      </c>
      <c r="AG103" s="32" t="s">
        <v>119</v>
      </c>
      <c r="AH103" s="33">
        <f t="shared" si="30"/>
        <v>11.299999999999999</v>
      </c>
      <c r="AI103" s="34" t="s">
        <v>78</v>
      </c>
      <c r="AJ103" s="19" t="s">
        <v>79</v>
      </c>
      <c r="AK103" s="35">
        <f t="shared" si="28"/>
        <v>70335720</v>
      </c>
      <c r="AL103" s="35">
        <f t="shared" si="25"/>
        <v>70335720</v>
      </c>
      <c r="AM103" s="34" t="s">
        <v>77</v>
      </c>
      <c r="AN103" s="34" t="s">
        <v>80</v>
      </c>
      <c r="AO103" s="36" t="s">
        <v>465</v>
      </c>
      <c r="AP103" s="37" t="s">
        <v>81</v>
      </c>
      <c r="AQ103" s="16" t="str">
        <f t="shared" si="32"/>
        <v xml:space="preserve">OFICINA DE  PLANEACIÓN </v>
      </c>
      <c r="AR103" s="14" t="s">
        <v>82</v>
      </c>
      <c r="AS103" s="38" t="s">
        <v>83</v>
      </c>
      <c r="AT103" s="34" t="s">
        <v>77</v>
      </c>
      <c r="AU103" s="34" t="s">
        <v>77</v>
      </c>
      <c r="AV103" s="17" t="s">
        <v>84</v>
      </c>
      <c r="AW103" s="17" t="s">
        <v>85</v>
      </c>
      <c r="AX103" s="17" t="s">
        <v>86</v>
      </c>
      <c r="AY103" s="17" t="s">
        <v>84</v>
      </c>
      <c r="AZ103" s="17"/>
      <c r="BA103" s="40"/>
    </row>
    <row r="104" spans="1:53" ht="142.5" hidden="1" x14ac:dyDescent="0.2">
      <c r="A104" s="1" t="s">
        <v>94</v>
      </c>
      <c r="B104" s="1" t="s">
        <v>336</v>
      </c>
      <c r="E104" s="39" t="s">
        <v>208</v>
      </c>
      <c r="F104" s="10" t="s">
        <v>71</v>
      </c>
      <c r="G104" s="10" t="s">
        <v>449</v>
      </c>
      <c r="H104" s="10" t="s">
        <v>247</v>
      </c>
      <c r="I104" s="10"/>
      <c r="J104" s="11" t="s">
        <v>87</v>
      </c>
      <c r="K104" s="11" t="s">
        <v>88</v>
      </c>
      <c r="L104" s="41" t="s">
        <v>96</v>
      </c>
      <c r="M104" s="41">
        <v>5</v>
      </c>
      <c r="N104" s="42">
        <v>6614400</v>
      </c>
      <c r="O104" s="10">
        <v>1</v>
      </c>
      <c r="P104" s="10" t="s">
        <v>90</v>
      </c>
      <c r="Q104" s="29">
        <v>46055</v>
      </c>
      <c r="R104" s="29">
        <v>46367</v>
      </c>
      <c r="S104" s="12">
        <f t="shared" si="33"/>
        <v>68789760</v>
      </c>
      <c r="T104" s="30"/>
      <c r="U104" s="30"/>
      <c r="V104" s="12">
        <v>0</v>
      </c>
      <c r="W104" s="45">
        <f t="shared" si="34"/>
        <v>10.4</v>
      </c>
      <c r="X104" s="13">
        <f t="shared" si="31"/>
        <v>68789760</v>
      </c>
      <c r="Y104" s="13" t="s">
        <v>434</v>
      </c>
      <c r="Z104" s="2" t="s">
        <v>76</v>
      </c>
      <c r="AA104" s="31" t="s">
        <v>91</v>
      </c>
      <c r="AB104" s="31" t="s">
        <v>77</v>
      </c>
      <c r="AC104" s="15" t="str">
        <f t="shared" si="27"/>
        <v>CON-089</v>
      </c>
      <c r="AD104" s="14">
        <v>80111600</v>
      </c>
      <c r="AE104" s="43" t="s">
        <v>354</v>
      </c>
      <c r="AF104" s="32" t="s">
        <v>119</v>
      </c>
      <c r="AG104" s="32" t="s">
        <v>119</v>
      </c>
      <c r="AH104" s="33">
        <f t="shared" si="30"/>
        <v>10.4</v>
      </c>
      <c r="AI104" s="34" t="s">
        <v>78</v>
      </c>
      <c r="AJ104" s="19" t="s">
        <v>79</v>
      </c>
      <c r="AK104" s="35">
        <f t="shared" si="28"/>
        <v>68789760</v>
      </c>
      <c r="AL104" s="35">
        <f t="shared" si="25"/>
        <v>68789760</v>
      </c>
      <c r="AM104" s="34" t="s">
        <v>77</v>
      </c>
      <c r="AN104" s="34" t="s">
        <v>80</v>
      </c>
      <c r="AO104" s="36" t="s">
        <v>465</v>
      </c>
      <c r="AP104" s="37" t="s">
        <v>81</v>
      </c>
      <c r="AQ104" s="16" t="s">
        <v>247</v>
      </c>
      <c r="AR104" s="14" t="s">
        <v>82</v>
      </c>
      <c r="AS104" s="38" t="s">
        <v>83</v>
      </c>
      <c r="AT104" s="34" t="s">
        <v>77</v>
      </c>
      <c r="AU104" s="34" t="s">
        <v>77</v>
      </c>
      <c r="AV104" s="17" t="s">
        <v>84</v>
      </c>
      <c r="AW104" s="17" t="s">
        <v>85</v>
      </c>
      <c r="AX104" s="17" t="s">
        <v>86</v>
      </c>
      <c r="AY104" s="17" t="s">
        <v>84</v>
      </c>
      <c r="AZ104" s="17"/>
      <c r="BA104" s="40"/>
    </row>
    <row r="105" spans="1:53" ht="114" hidden="1" x14ac:dyDescent="0.2">
      <c r="A105" s="1" t="s">
        <v>253</v>
      </c>
      <c r="B105" s="1" t="s">
        <v>336</v>
      </c>
      <c r="E105" s="39" t="s">
        <v>209</v>
      </c>
      <c r="F105" s="10" t="s">
        <v>71</v>
      </c>
      <c r="G105" s="10" t="s">
        <v>3</v>
      </c>
      <c r="H105" s="10" t="s">
        <v>318</v>
      </c>
      <c r="I105" s="10"/>
      <c r="J105" s="11" t="s">
        <v>87</v>
      </c>
      <c r="K105" s="11" t="s">
        <v>88</v>
      </c>
      <c r="L105" s="41" t="s">
        <v>96</v>
      </c>
      <c r="M105" s="41">
        <v>7</v>
      </c>
      <c r="N105" s="42">
        <v>6835500</v>
      </c>
      <c r="O105" s="10">
        <v>1</v>
      </c>
      <c r="P105" s="10" t="s">
        <v>90</v>
      </c>
      <c r="Q105" s="29">
        <v>46055</v>
      </c>
      <c r="R105" s="29">
        <v>46367</v>
      </c>
      <c r="S105" s="12">
        <f t="shared" si="33"/>
        <v>71089200</v>
      </c>
      <c r="T105" s="30"/>
      <c r="U105" s="30"/>
      <c r="V105" s="12">
        <f>IF($P105="MENSUAL",ROUND((((U105-T105))/30),0)*$N105,((U105-T105)/30)*$N105)</f>
        <v>0</v>
      </c>
      <c r="W105" s="45">
        <f t="shared" si="34"/>
        <v>10.4</v>
      </c>
      <c r="X105" s="13">
        <f t="shared" si="31"/>
        <v>71089200</v>
      </c>
      <c r="Y105" s="13" t="s">
        <v>434</v>
      </c>
      <c r="Z105" s="2" t="s">
        <v>76</v>
      </c>
      <c r="AA105" s="31" t="s">
        <v>91</v>
      </c>
      <c r="AB105" s="31" t="s">
        <v>77</v>
      </c>
      <c r="AC105" s="15" t="str">
        <f t="shared" si="27"/>
        <v>CON-090</v>
      </c>
      <c r="AD105" s="14" t="s">
        <v>293</v>
      </c>
      <c r="AE105" s="43" t="s">
        <v>445</v>
      </c>
      <c r="AF105" s="32" t="s">
        <v>119</v>
      </c>
      <c r="AG105" s="32" t="s">
        <v>119</v>
      </c>
      <c r="AH105" s="33">
        <f t="shared" si="30"/>
        <v>10.4</v>
      </c>
      <c r="AI105" s="34" t="s">
        <v>78</v>
      </c>
      <c r="AJ105" s="19" t="s">
        <v>79</v>
      </c>
      <c r="AK105" s="35">
        <f t="shared" si="28"/>
        <v>71089200</v>
      </c>
      <c r="AL105" s="35">
        <f t="shared" si="25"/>
        <v>71089200</v>
      </c>
      <c r="AM105" s="34" t="s">
        <v>77</v>
      </c>
      <c r="AN105" s="34" t="s">
        <v>80</v>
      </c>
      <c r="AO105" s="36" t="s">
        <v>465</v>
      </c>
      <c r="AP105" s="37" t="s">
        <v>81</v>
      </c>
      <c r="AQ105" s="16" t="str">
        <f>H105</f>
        <v>OFICINA DE RELACIONES INTERINSTITUCIONALES</v>
      </c>
      <c r="AR105" s="14" t="s">
        <v>82</v>
      </c>
      <c r="AS105" s="38" t="s">
        <v>83</v>
      </c>
      <c r="AT105" s="34" t="s">
        <v>77</v>
      </c>
      <c r="AU105" s="34" t="s">
        <v>77</v>
      </c>
      <c r="AV105" s="17" t="s">
        <v>84</v>
      </c>
      <c r="AW105" s="17" t="s">
        <v>85</v>
      </c>
      <c r="AX105" s="17" t="s">
        <v>86</v>
      </c>
      <c r="AY105" s="17" t="s">
        <v>84</v>
      </c>
      <c r="AZ105" s="17"/>
      <c r="BA105" s="40"/>
    </row>
    <row r="106" spans="1:53" ht="114" hidden="1" x14ac:dyDescent="0.2">
      <c r="A106" s="1" t="s">
        <v>157</v>
      </c>
      <c r="B106" s="1" t="s">
        <v>336</v>
      </c>
      <c r="E106" s="39" t="s">
        <v>210</v>
      </c>
      <c r="F106" s="10" t="s">
        <v>71</v>
      </c>
      <c r="G106" s="10" t="s">
        <v>10</v>
      </c>
      <c r="H106" s="10" t="s">
        <v>12</v>
      </c>
      <c r="I106" s="10" t="s">
        <v>261</v>
      </c>
      <c r="J106" s="11" t="s">
        <v>87</v>
      </c>
      <c r="K106" s="11" t="s">
        <v>88</v>
      </c>
      <c r="L106" s="41" t="s">
        <v>89</v>
      </c>
      <c r="M106" s="41">
        <v>6</v>
      </c>
      <c r="N106" s="42">
        <v>4851000</v>
      </c>
      <c r="O106" s="10">
        <v>1</v>
      </c>
      <c r="P106" s="10" t="s">
        <v>90</v>
      </c>
      <c r="Q106" s="29">
        <v>46055</v>
      </c>
      <c r="R106" s="29">
        <v>46367</v>
      </c>
      <c r="S106" s="12">
        <f t="shared" si="33"/>
        <v>50450400</v>
      </c>
      <c r="T106" s="30"/>
      <c r="U106" s="30"/>
      <c r="V106" s="12">
        <f>IF($P106="MENSUAL",ROUND((((U106-T106))/30),0)*$N106,((U106-T106)/30)*$N106)</f>
        <v>0</v>
      </c>
      <c r="W106" s="45">
        <f t="shared" si="34"/>
        <v>10.4</v>
      </c>
      <c r="X106" s="13">
        <f t="shared" si="31"/>
        <v>50450400</v>
      </c>
      <c r="Y106" s="13" t="s">
        <v>434</v>
      </c>
      <c r="Z106" s="2" t="s">
        <v>76</v>
      </c>
      <c r="AA106" s="31" t="s">
        <v>91</v>
      </c>
      <c r="AB106" s="31" t="s">
        <v>77</v>
      </c>
      <c r="AC106" s="15" t="str">
        <f t="shared" si="27"/>
        <v>CON-091</v>
      </c>
      <c r="AD106" s="14">
        <v>80111600</v>
      </c>
      <c r="AE106" s="43" t="s">
        <v>370</v>
      </c>
      <c r="AF106" s="32" t="s">
        <v>119</v>
      </c>
      <c r="AG106" s="32" t="s">
        <v>119</v>
      </c>
      <c r="AH106" s="33">
        <f t="shared" si="30"/>
        <v>10.4</v>
      </c>
      <c r="AI106" s="34" t="s">
        <v>78</v>
      </c>
      <c r="AJ106" s="19" t="s">
        <v>79</v>
      </c>
      <c r="AK106" s="35">
        <f t="shared" si="28"/>
        <v>50450400</v>
      </c>
      <c r="AL106" s="35">
        <f t="shared" si="25"/>
        <v>50450400</v>
      </c>
      <c r="AM106" s="34" t="s">
        <v>77</v>
      </c>
      <c r="AN106" s="34" t="s">
        <v>80</v>
      </c>
      <c r="AO106" s="36" t="s">
        <v>465</v>
      </c>
      <c r="AP106" s="37" t="s">
        <v>81</v>
      </c>
      <c r="AQ106" s="16" t="str">
        <f>H106</f>
        <v>DESPACHO VAC</v>
      </c>
      <c r="AR106" s="14" t="s">
        <v>82</v>
      </c>
      <c r="AS106" s="38" t="s">
        <v>83</v>
      </c>
      <c r="AT106" s="34" t="s">
        <v>77</v>
      </c>
      <c r="AU106" s="34" t="s">
        <v>77</v>
      </c>
      <c r="AV106" s="17" t="s">
        <v>84</v>
      </c>
      <c r="AW106" s="17" t="s">
        <v>85</v>
      </c>
      <c r="AX106" s="17" t="s">
        <v>86</v>
      </c>
      <c r="AY106" s="17" t="s">
        <v>84</v>
      </c>
      <c r="AZ106" s="17"/>
      <c r="BA106" s="40"/>
    </row>
    <row r="107" spans="1:53" ht="71.25" hidden="1" x14ac:dyDescent="0.2">
      <c r="A107" s="1" t="s">
        <v>157</v>
      </c>
      <c r="B107" s="1" t="s">
        <v>336</v>
      </c>
      <c r="E107" s="39" t="s">
        <v>388</v>
      </c>
      <c r="F107" s="10" t="s">
        <v>71</v>
      </c>
      <c r="G107" s="10" t="s">
        <v>10</v>
      </c>
      <c r="H107" s="10" t="s">
        <v>12</v>
      </c>
      <c r="I107" s="10" t="s">
        <v>261</v>
      </c>
      <c r="J107" s="11" t="s">
        <v>87</v>
      </c>
      <c r="K107" s="11" t="s">
        <v>88</v>
      </c>
      <c r="L107" s="41" t="s">
        <v>89</v>
      </c>
      <c r="M107" s="41">
        <v>6</v>
      </c>
      <c r="N107" s="42">
        <v>4851000</v>
      </c>
      <c r="O107" s="10">
        <v>1</v>
      </c>
      <c r="P107" s="10" t="s">
        <v>90</v>
      </c>
      <c r="Q107" s="29">
        <v>46055</v>
      </c>
      <c r="R107" s="29">
        <v>46367</v>
      </c>
      <c r="S107" s="12">
        <f t="shared" si="33"/>
        <v>50450400</v>
      </c>
      <c r="T107" s="30"/>
      <c r="U107" s="30"/>
      <c r="V107" s="12">
        <f>IF($P107="MENSUAL",ROUND((((U107-T107))/30),0)*$N107,((U107-T107)/30)*$N107)</f>
        <v>0</v>
      </c>
      <c r="W107" s="45">
        <f t="shared" si="34"/>
        <v>10.4</v>
      </c>
      <c r="X107" s="13">
        <f t="shared" si="31"/>
        <v>50450400</v>
      </c>
      <c r="Y107" s="13" t="s">
        <v>434</v>
      </c>
      <c r="Z107" s="2" t="s">
        <v>76</v>
      </c>
      <c r="AA107" s="31" t="s">
        <v>91</v>
      </c>
      <c r="AB107" s="31" t="s">
        <v>77</v>
      </c>
      <c r="AC107" s="15" t="str">
        <f t="shared" si="27"/>
        <v>CON-092</v>
      </c>
      <c r="AD107" s="14">
        <v>80111600</v>
      </c>
      <c r="AE107" s="43" t="s">
        <v>372</v>
      </c>
      <c r="AF107" s="32" t="s">
        <v>119</v>
      </c>
      <c r="AG107" s="32" t="s">
        <v>119</v>
      </c>
      <c r="AH107" s="33">
        <f t="shared" si="30"/>
        <v>10.4</v>
      </c>
      <c r="AI107" s="34" t="s">
        <v>78</v>
      </c>
      <c r="AJ107" s="19" t="s">
        <v>79</v>
      </c>
      <c r="AK107" s="35">
        <f t="shared" si="28"/>
        <v>50450400</v>
      </c>
      <c r="AL107" s="35">
        <f t="shared" si="25"/>
        <v>50450400</v>
      </c>
      <c r="AM107" s="34" t="s">
        <v>77</v>
      </c>
      <c r="AN107" s="34" t="s">
        <v>80</v>
      </c>
      <c r="AO107" s="36" t="s">
        <v>465</v>
      </c>
      <c r="AP107" s="37" t="s">
        <v>81</v>
      </c>
      <c r="AQ107" s="16" t="str">
        <f>H107</f>
        <v>DESPACHO VAC</v>
      </c>
      <c r="AR107" s="14" t="s">
        <v>82</v>
      </c>
      <c r="AS107" s="38" t="s">
        <v>83</v>
      </c>
      <c r="AT107" s="34" t="s">
        <v>77</v>
      </c>
      <c r="AU107" s="34" t="s">
        <v>77</v>
      </c>
      <c r="AV107" s="17" t="s">
        <v>84</v>
      </c>
      <c r="AW107" s="17" t="s">
        <v>85</v>
      </c>
      <c r="AX107" s="17" t="s">
        <v>86</v>
      </c>
      <c r="AY107" s="17" t="s">
        <v>84</v>
      </c>
      <c r="AZ107" s="17"/>
      <c r="BA107" s="40"/>
    </row>
    <row r="108" spans="1:53" ht="71.25" hidden="1" x14ac:dyDescent="0.2">
      <c r="A108" s="1" t="s">
        <v>157</v>
      </c>
      <c r="B108" s="1" t="s">
        <v>336</v>
      </c>
      <c r="E108" s="39" t="s">
        <v>389</v>
      </c>
      <c r="F108" s="10" t="s">
        <v>71</v>
      </c>
      <c r="G108" s="10" t="s">
        <v>10</v>
      </c>
      <c r="H108" s="10" t="s">
        <v>12</v>
      </c>
      <c r="I108" s="10" t="s">
        <v>261</v>
      </c>
      <c r="J108" s="11" t="s">
        <v>87</v>
      </c>
      <c r="K108" s="11" t="s">
        <v>88</v>
      </c>
      <c r="L108" s="41" t="s">
        <v>89</v>
      </c>
      <c r="M108" s="41">
        <v>6</v>
      </c>
      <c r="N108" s="42">
        <v>4851000</v>
      </c>
      <c r="O108" s="10">
        <v>1</v>
      </c>
      <c r="P108" s="10" t="s">
        <v>90</v>
      </c>
      <c r="Q108" s="29">
        <v>46055</v>
      </c>
      <c r="R108" s="29">
        <v>46367</v>
      </c>
      <c r="S108" s="12">
        <f t="shared" si="33"/>
        <v>50450400</v>
      </c>
      <c r="T108" s="30"/>
      <c r="U108" s="30"/>
      <c r="V108" s="12">
        <f>IF($P108="MENSUAL",ROUND((((U108-T108))/30),0)*$N108,((U108-T108)/30)*$N108)</f>
        <v>0</v>
      </c>
      <c r="W108" s="45">
        <f t="shared" si="34"/>
        <v>10.4</v>
      </c>
      <c r="X108" s="13">
        <f t="shared" si="31"/>
        <v>50450400</v>
      </c>
      <c r="Y108" s="13" t="s">
        <v>434</v>
      </c>
      <c r="Z108" s="2" t="s">
        <v>76</v>
      </c>
      <c r="AA108" s="31" t="s">
        <v>91</v>
      </c>
      <c r="AB108" s="31" t="s">
        <v>77</v>
      </c>
      <c r="AC108" s="15" t="str">
        <f t="shared" si="27"/>
        <v>CON-093</v>
      </c>
      <c r="AD108" s="14">
        <v>80111600</v>
      </c>
      <c r="AE108" s="43" t="s">
        <v>371</v>
      </c>
      <c r="AF108" s="32" t="s">
        <v>119</v>
      </c>
      <c r="AG108" s="32" t="s">
        <v>119</v>
      </c>
      <c r="AH108" s="33">
        <f t="shared" si="30"/>
        <v>10.4</v>
      </c>
      <c r="AI108" s="34" t="s">
        <v>78</v>
      </c>
      <c r="AJ108" s="19" t="s">
        <v>79</v>
      </c>
      <c r="AK108" s="35">
        <f t="shared" si="28"/>
        <v>50450400</v>
      </c>
      <c r="AL108" s="35">
        <f t="shared" si="25"/>
        <v>50450400</v>
      </c>
      <c r="AM108" s="34" t="s">
        <v>77</v>
      </c>
      <c r="AN108" s="34" t="s">
        <v>80</v>
      </c>
      <c r="AO108" s="36" t="s">
        <v>465</v>
      </c>
      <c r="AP108" s="37" t="s">
        <v>81</v>
      </c>
      <c r="AQ108" s="16" t="str">
        <f>H108</f>
        <v>DESPACHO VAC</v>
      </c>
      <c r="AR108" s="14" t="s">
        <v>82</v>
      </c>
      <c r="AS108" s="38" t="s">
        <v>83</v>
      </c>
      <c r="AT108" s="34" t="s">
        <v>77</v>
      </c>
      <c r="AU108" s="34" t="s">
        <v>77</v>
      </c>
      <c r="AV108" s="17" t="s">
        <v>84</v>
      </c>
      <c r="AW108" s="17" t="s">
        <v>85</v>
      </c>
      <c r="AX108" s="17" t="s">
        <v>86</v>
      </c>
      <c r="AY108" s="17" t="s">
        <v>84</v>
      </c>
      <c r="AZ108" s="17"/>
      <c r="BA108" s="40"/>
    </row>
    <row r="109" spans="1:53" ht="114" hidden="1" x14ac:dyDescent="0.2">
      <c r="A109" s="1" t="s">
        <v>251</v>
      </c>
      <c r="B109" s="1" t="s">
        <v>336</v>
      </c>
      <c r="E109" s="39" t="s">
        <v>390</v>
      </c>
      <c r="F109" s="10" t="s">
        <v>71</v>
      </c>
      <c r="G109" s="10" t="s">
        <v>17</v>
      </c>
      <c r="H109" s="10" t="s">
        <v>18</v>
      </c>
      <c r="I109" s="10" t="s">
        <v>162</v>
      </c>
      <c r="J109" s="11" t="s">
        <v>87</v>
      </c>
      <c r="K109" s="11" t="s">
        <v>88</v>
      </c>
      <c r="L109" s="41" t="s">
        <v>89</v>
      </c>
      <c r="M109" s="41">
        <v>5</v>
      </c>
      <c r="N109" s="42">
        <v>4630500</v>
      </c>
      <c r="O109" s="10">
        <v>1</v>
      </c>
      <c r="P109" s="10" t="s">
        <v>90</v>
      </c>
      <c r="Q109" s="29">
        <v>46041</v>
      </c>
      <c r="R109" s="29">
        <v>46374</v>
      </c>
      <c r="S109" s="12">
        <f t="shared" si="33"/>
        <v>51398550</v>
      </c>
      <c r="T109" s="30"/>
      <c r="U109" s="30"/>
      <c r="V109" s="12">
        <f>IF($P109="MENSUAL",ROUND((((U109-T109))/30),0)*$N109,((U109-T109)/30)*$N109)</f>
        <v>0</v>
      </c>
      <c r="W109" s="45">
        <f t="shared" si="34"/>
        <v>11.1</v>
      </c>
      <c r="X109" s="13">
        <f t="shared" si="31"/>
        <v>51398550</v>
      </c>
      <c r="Y109" s="13" t="s">
        <v>434</v>
      </c>
      <c r="Z109" s="2" t="s">
        <v>76</v>
      </c>
      <c r="AA109" s="31" t="s">
        <v>91</v>
      </c>
      <c r="AB109" s="31" t="s">
        <v>77</v>
      </c>
      <c r="AC109" s="15" t="str">
        <f t="shared" si="27"/>
        <v>CON-094</v>
      </c>
      <c r="AD109" s="14">
        <v>80111600</v>
      </c>
      <c r="AE109" s="43" t="s">
        <v>285</v>
      </c>
      <c r="AF109" s="32" t="s">
        <v>119</v>
      </c>
      <c r="AG109" s="32" t="s">
        <v>119</v>
      </c>
      <c r="AH109" s="33">
        <f t="shared" si="30"/>
        <v>11.1</v>
      </c>
      <c r="AI109" s="34" t="s">
        <v>78</v>
      </c>
      <c r="AJ109" s="19" t="s">
        <v>79</v>
      </c>
      <c r="AK109" s="35">
        <f t="shared" si="28"/>
        <v>51398550</v>
      </c>
      <c r="AL109" s="35">
        <f t="shared" si="25"/>
        <v>51398550</v>
      </c>
      <c r="AM109" s="34" t="s">
        <v>77</v>
      </c>
      <c r="AN109" s="34" t="s">
        <v>80</v>
      </c>
      <c r="AO109" s="36" t="s">
        <v>465</v>
      </c>
      <c r="AP109" s="37" t="s">
        <v>81</v>
      </c>
      <c r="AQ109" s="16" t="str">
        <f>I109</f>
        <v>Grupo Interno de Trabajo de Infraestructura Física</v>
      </c>
      <c r="AR109" s="14" t="s">
        <v>82</v>
      </c>
      <c r="AS109" s="38" t="s">
        <v>83</v>
      </c>
      <c r="AT109" s="34" t="s">
        <v>77</v>
      </c>
      <c r="AU109" s="34" t="s">
        <v>77</v>
      </c>
      <c r="AV109" s="17" t="s">
        <v>84</v>
      </c>
      <c r="AW109" s="17" t="s">
        <v>85</v>
      </c>
      <c r="AX109" s="17" t="s">
        <v>86</v>
      </c>
      <c r="AY109" s="17" t="s">
        <v>84</v>
      </c>
      <c r="AZ109" s="17"/>
      <c r="BA109" s="40"/>
    </row>
    <row r="110" spans="1:53" ht="85.5" hidden="1" x14ac:dyDescent="0.2">
      <c r="A110" s="1" t="s">
        <v>94</v>
      </c>
      <c r="B110" s="1" t="s">
        <v>336</v>
      </c>
      <c r="E110" s="39" t="s">
        <v>211</v>
      </c>
      <c r="F110" s="10" t="s">
        <v>71</v>
      </c>
      <c r="G110" s="10" t="s">
        <v>17</v>
      </c>
      <c r="H110" s="10" t="s">
        <v>19</v>
      </c>
      <c r="I110" s="10" t="s">
        <v>200</v>
      </c>
      <c r="J110" s="11" t="s">
        <v>201</v>
      </c>
      <c r="K110" s="11" t="s">
        <v>202</v>
      </c>
      <c r="L110" s="41" t="s">
        <v>105</v>
      </c>
      <c r="M110" s="41">
        <v>3</v>
      </c>
      <c r="N110" s="42">
        <v>2039625</v>
      </c>
      <c r="O110" s="10">
        <v>1</v>
      </c>
      <c r="P110" s="10" t="s">
        <v>90</v>
      </c>
      <c r="Q110" s="29">
        <v>46064</v>
      </c>
      <c r="R110" s="29">
        <v>46171</v>
      </c>
      <c r="S110" s="12">
        <f>N110*((R110-Q110+1)/30)</f>
        <v>7342650</v>
      </c>
      <c r="T110" s="30">
        <v>46240</v>
      </c>
      <c r="U110" s="30">
        <v>46356</v>
      </c>
      <c r="V110" s="12">
        <f>N110*((U110-T110+1)/30)</f>
        <v>7954537.5</v>
      </c>
      <c r="W110" s="45">
        <f t="shared" si="21"/>
        <v>7.5</v>
      </c>
      <c r="X110" s="13">
        <f t="shared" si="31"/>
        <v>15297187.5</v>
      </c>
      <c r="Y110" s="13" t="s">
        <v>434</v>
      </c>
      <c r="Z110" s="2" t="s">
        <v>131</v>
      </c>
      <c r="AA110" s="31" t="s">
        <v>91</v>
      </c>
      <c r="AB110" s="31" t="s">
        <v>77</v>
      </c>
      <c r="AC110" s="15" t="str">
        <f t="shared" si="27"/>
        <v>CON-095</v>
      </c>
      <c r="AD110" s="14">
        <v>80111600</v>
      </c>
      <c r="AE110" s="43" t="s">
        <v>291</v>
      </c>
      <c r="AF110" s="32" t="s">
        <v>119</v>
      </c>
      <c r="AG110" s="32" t="s">
        <v>119</v>
      </c>
      <c r="AH110" s="33">
        <f t="shared" si="30"/>
        <v>7.5</v>
      </c>
      <c r="AI110" s="34" t="s">
        <v>78</v>
      </c>
      <c r="AJ110" s="19" t="s">
        <v>79</v>
      </c>
      <c r="AK110" s="35">
        <f t="shared" si="28"/>
        <v>15297187.5</v>
      </c>
      <c r="AL110" s="35">
        <f t="shared" si="25"/>
        <v>15297187.5</v>
      </c>
      <c r="AM110" s="34" t="s">
        <v>77</v>
      </c>
      <c r="AN110" s="34" t="s">
        <v>80</v>
      </c>
      <c r="AO110" s="36" t="s">
        <v>465</v>
      </c>
      <c r="AP110" s="37" t="s">
        <v>81</v>
      </c>
      <c r="AQ110" s="16" t="s">
        <v>19</v>
      </c>
      <c r="AR110" s="14" t="s">
        <v>82</v>
      </c>
      <c r="AS110" s="38" t="s">
        <v>83</v>
      </c>
      <c r="AT110" s="34" t="s">
        <v>77</v>
      </c>
      <c r="AU110" s="34" t="s">
        <v>77</v>
      </c>
      <c r="AV110" s="17" t="s">
        <v>84</v>
      </c>
      <c r="AW110" s="17" t="s">
        <v>85</v>
      </c>
      <c r="AX110" s="17" t="s">
        <v>86</v>
      </c>
      <c r="AY110" s="17" t="s">
        <v>84</v>
      </c>
      <c r="AZ110" s="17"/>
      <c r="BA110" s="40"/>
    </row>
    <row r="111" spans="1:53" ht="71.25" hidden="1" x14ac:dyDescent="0.2">
      <c r="A111" s="1" t="s">
        <v>94</v>
      </c>
      <c r="B111" s="1" t="s">
        <v>336</v>
      </c>
      <c r="E111" s="39" t="s">
        <v>214</v>
      </c>
      <c r="F111" s="10" t="s">
        <v>71</v>
      </c>
      <c r="G111" s="10" t="s">
        <v>17</v>
      </c>
      <c r="H111" s="10" t="s">
        <v>19</v>
      </c>
      <c r="I111" s="10"/>
      <c r="J111" s="11" t="s">
        <v>87</v>
      </c>
      <c r="K111" s="11" t="s">
        <v>88</v>
      </c>
      <c r="L111" s="41" t="s">
        <v>89</v>
      </c>
      <c r="M111" s="41">
        <v>3</v>
      </c>
      <c r="N111" s="42">
        <v>3969000</v>
      </c>
      <c r="O111" s="10">
        <v>1</v>
      </c>
      <c r="P111" s="10" t="s">
        <v>90</v>
      </c>
      <c r="Q111" s="29">
        <v>46064</v>
      </c>
      <c r="R111" s="29">
        <v>46171</v>
      </c>
      <c r="S111" s="12">
        <f>N111*((R111-Q111+1)/30)</f>
        <v>14288400</v>
      </c>
      <c r="T111" s="30">
        <v>46240</v>
      </c>
      <c r="U111" s="30">
        <v>46356</v>
      </c>
      <c r="V111" s="12">
        <f>N111*((U111-T111+1)/30)</f>
        <v>15479100</v>
      </c>
      <c r="W111" s="45">
        <f t="shared" si="21"/>
        <v>7.5</v>
      </c>
      <c r="X111" s="13">
        <f t="shared" si="31"/>
        <v>29767500</v>
      </c>
      <c r="Y111" s="13" t="s">
        <v>434</v>
      </c>
      <c r="Z111" s="2" t="s">
        <v>76</v>
      </c>
      <c r="AA111" s="31" t="s">
        <v>91</v>
      </c>
      <c r="AB111" s="31" t="s">
        <v>77</v>
      </c>
      <c r="AC111" s="15" t="str">
        <f t="shared" si="27"/>
        <v>CON-096</v>
      </c>
      <c r="AD111" s="14">
        <v>80111600</v>
      </c>
      <c r="AE111" s="43" t="s">
        <v>432</v>
      </c>
      <c r="AF111" s="32" t="s">
        <v>119</v>
      </c>
      <c r="AG111" s="32" t="s">
        <v>119</v>
      </c>
      <c r="AH111" s="33">
        <f t="shared" si="30"/>
        <v>7.5</v>
      </c>
      <c r="AI111" s="34" t="s">
        <v>78</v>
      </c>
      <c r="AJ111" s="19" t="s">
        <v>79</v>
      </c>
      <c r="AK111" s="35">
        <f t="shared" si="28"/>
        <v>29767500</v>
      </c>
      <c r="AL111" s="35">
        <f t="shared" si="25"/>
        <v>29767500</v>
      </c>
      <c r="AM111" s="34" t="s">
        <v>77</v>
      </c>
      <c r="AN111" s="34" t="s">
        <v>80</v>
      </c>
      <c r="AO111" s="36" t="s">
        <v>465</v>
      </c>
      <c r="AP111" s="37" t="s">
        <v>81</v>
      </c>
      <c r="AQ111" s="16" t="str">
        <f>H111</f>
        <v>SUBDIRECCIÓN DE BIENESTAR UNIVERSITARIO</v>
      </c>
      <c r="AR111" s="14" t="s">
        <v>82</v>
      </c>
      <c r="AS111" s="38" t="s">
        <v>83</v>
      </c>
      <c r="AT111" s="34" t="s">
        <v>77</v>
      </c>
      <c r="AU111" s="34" t="s">
        <v>77</v>
      </c>
      <c r="AV111" s="17" t="s">
        <v>84</v>
      </c>
      <c r="AW111" s="17" t="s">
        <v>85</v>
      </c>
      <c r="AX111" s="17" t="s">
        <v>86</v>
      </c>
      <c r="AY111" s="17" t="s">
        <v>84</v>
      </c>
      <c r="AZ111" s="17"/>
      <c r="BA111" s="40"/>
    </row>
    <row r="112" spans="1:53" ht="85.5" hidden="1" x14ac:dyDescent="0.2">
      <c r="A112" s="1" t="s">
        <v>117</v>
      </c>
      <c r="B112" s="1" t="s">
        <v>336</v>
      </c>
      <c r="E112" s="39" t="s">
        <v>216</v>
      </c>
      <c r="F112" s="10" t="s">
        <v>71</v>
      </c>
      <c r="G112" s="10" t="s">
        <v>3</v>
      </c>
      <c r="H112" s="10" t="s">
        <v>446</v>
      </c>
      <c r="I112" s="10"/>
      <c r="J112" s="11" t="s">
        <v>87</v>
      </c>
      <c r="K112" s="11" t="s">
        <v>88</v>
      </c>
      <c r="L112" s="41" t="s">
        <v>96</v>
      </c>
      <c r="M112" s="41">
        <v>4</v>
      </c>
      <c r="N112" s="42">
        <v>6224400</v>
      </c>
      <c r="O112" s="10">
        <v>1</v>
      </c>
      <c r="P112" s="10" t="s">
        <v>75</v>
      </c>
      <c r="Q112" s="64">
        <v>46034</v>
      </c>
      <c r="R112" s="29">
        <v>46374</v>
      </c>
      <c r="S112" s="12">
        <f t="shared" ref="S112:S120" si="35">N112*W112</f>
        <v>70335720</v>
      </c>
      <c r="T112" s="30"/>
      <c r="U112" s="30"/>
      <c r="V112" s="12"/>
      <c r="W112" s="45">
        <f t="shared" ref="W112:W120" si="36">ROUND(((YEAR(R112)-YEAR(Q112))*12 + (MONTH(R112)-MONTH(Q112))) + (DAY(R112)-1)/DAY(EOMONTH(R112,0)) - (DAY(Q112)-1)/DAY(EOMONTH(Q112,0)),1)+0.1</f>
        <v>11.299999999999999</v>
      </c>
      <c r="X112" s="13">
        <f t="shared" si="31"/>
        <v>70335720</v>
      </c>
      <c r="Y112" s="13" t="s">
        <v>434</v>
      </c>
      <c r="Z112" s="2" t="s">
        <v>76</v>
      </c>
      <c r="AA112" s="31" t="s">
        <v>91</v>
      </c>
      <c r="AB112" s="31" t="s">
        <v>77</v>
      </c>
      <c r="AC112" s="15" t="str">
        <f t="shared" ref="AC112:AC141" si="37">"CON-"&amp;E112</f>
        <v>CON-097</v>
      </c>
      <c r="AD112" s="14">
        <v>80111600</v>
      </c>
      <c r="AE112" s="43" t="s">
        <v>485</v>
      </c>
      <c r="AF112" s="32" t="s">
        <v>119</v>
      </c>
      <c r="AG112" s="32" t="s">
        <v>119</v>
      </c>
      <c r="AH112" s="33">
        <f t="shared" si="30"/>
        <v>11.299999999999999</v>
      </c>
      <c r="AI112" s="34" t="s">
        <v>78</v>
      </c>
      <c r="AJ112" s="19" t="s">
        <v>79</v>
      </c>
      <c r="AK112" s="35">
        <f t="shared" ref="AK112:AK143" si="38">+X112</f>
        <v>70335720</v>
      </c>
      <c r="AL112" s="35">
        <f t="shared" si="25"/>
        <v>70335720</v>
      </c>
      <c r="AM112" s="34" t="s">
        <v>77</v>
      </c>
      <c r="AN112" s="34" t="s">
        <v>80</v>
      </c>
      <c r="AO112" s="36" t="s">
        <v>465</v>
      </c>
      <c r="AP112" s="37" t="s">
        <v>81</v>
      </c>
      <c r="AQ112" s="16" t="str">
        <f>H112</f>
        <v xml:space="preserve">OFICINA DE  PLANEACIÓN </v>
      </c>
      <c r="AR112" s="14" t="s">
        <v>82</v>
      </c>
      <c r="AS112" s="38" t="s">
        <v>83</v>
      </c>
      <c r="AT112" s="34" t="s">
        <v>77</v>
      </c>
      <c r="AU112" s="34" t="s">
        <v>77</v>
      </c>
      <c r="AV112" s="17" t="s">
        <v>84</v>
      </c>
      <c r="AW112" s="17" t="s">
        <v>85</v>
      </c>
      <c r="AX112" s="17" t="s">
        <v>86</v>
      </c>
      <c r="AY112" s="17" t="s">
        <v>84</v>
      </c>
      <c r="AZ112" s="17"/>
      <c r="BA112" s="40"/>
    </row>
    <row r="113" spans="1:53" ht="85.5" hidden="1" x14ac:dyDescent="0.2">
      <c r="A113" s="1" t="s">
        <v>251</v>
      </c>
      <c r="B113" s="1" t="s">
        <v>336</v>
      </c>
      <c r="E113" s="39" t="s">
        <v>217</v>
      </c>
      <c r="F113" s="10" t="s">
        <v>71</v>
      </c>
      <c r="G113" s="10" t="s">
        <v>17</v>
      </c>
      <c r="H113" s="10" t="s">
        <v>18</v>
      </c>
      <c r="I113" s="10" t="s">
        <v>162</v>
      </c>
      <c r="J113" s="11" t="s">
        <v>87</v>
      </c>
      <c r="K113" s="11" t="s">
        <v>88</v>
      </c>
      <c r="L113" s="41" t="s">
        <v>99</v>
      </c>
      <c r="M113" s="41">
        <v>1</v>
      </c>
      <c r="N113" s="42">
        <v>7284160</v>
      </c>
      <c r="O113" s="10">
        <v>1</v>
      </c>
      <c r="P113" s="10" t="s">
        <v>90</v>
      </c>
      <c r="Q113" s="29">
        <v>46035</v>
      </c>
      <c r="R113" s="29">
        <v>46374</v>
      </c>
      <c r="S113" s="12">
        <f t="shared" si="35"/>
        <v>82311007.999999985</v>
      </c>
      <c r="T113" s="30"/>
      <c r="U113" s="30"/>
      <c r="V113" s="12"/>
      <c r="W113" s="45">
        <f t="shared" si="36"/>
        <v>11.299999999999999</v>
      </c>
      <c r="X113" s="13">
        <f t="shared" si="31"/>
        <v>82311007.999999985</v>
      </c>
      <c r="Y113" s="13" t="s">
        <v>434</v>
      </c>
      <c r="Z113" s="2" t="s">
        <v>76</v>
      </c>
      <c r="AA113" s="31" t="s">
        <v>264</v>
      </c>
      <c r="AB113" s="31" t="s">
        <v>77</v>
      </c>
      <c r="AC113" s="15" t="str">
        <f t="shared" si="37"/>
        <v>CON-098</v>
      </c>
      <c r="AD113" s="14">
        <v>80111600</v>
      </c>
      <c r="AE113" s="43" t="s">
        <v>296</v>
      </c>
      <c r="AF113" s="32" t="s">
        <v>119</v>
      </c>
      <c r="AG113" s="32" t="s">
        <v>119</v>
      </c>
      <c r="AH113" s="33">
        <f t="shared" si="30"/>
        <v>11.299999999999999</v>
      </c>
      <c r="AI113" s="34" t="s">
        <v>78</v>
      </c>
      <c r="AJ113" s="19" t="s">
        <v>79</v>
      </c>
      <c r="AK113" s="35">
        <f t="shared" si="38"/>
        <v>82311007.999999985</v>
      </c>
      <c r="AL113" s="35">
        <f t="shared" si="25"/>
        <v>82311007.999999985</v>
      </c>
      <c r="AM113" s="34" t="s">
        <v>77</v>
      </c>
      <c r="AN113" s="34" t="s">
        <v>80</v>
      </c>
      <c r="AO113" s="36" t="s">
        <v>465</v>
      </c>
      <c r="AP113" s="37" t="s">
        <v>81</v>
      </c>
      <c r="AQ113" s="16" t="s">
        <v>162</v>
      </c>
      <c r="AR113" s="14" t="s">
        <v>82</v>
      </c>
      <c r="AS113" s="38" t="s">
        <v>83</v>
      </c>
      <c r="AT113" s="34" t="s">
        <v>77</v>
      </c>
      <c r="AU113" s="34" t="s">
        <v>77</v>
      </c>
      <c r="AV113" s="17" t="s">
        <v>84</v>
      </c>
      <c r="AW113" s="17" t="s">
        <v>85</v>
      </c>
      <c r="AX113" s="17" t="s">
        <v>86</v>
      </c>
      <c r="AY113" s="17" t="s">
        <v>84</v>
      </c>
      <c r="AZ113" s="17"/>
      <c r="BA113" s="40"/>
    </row>
    <row r="114" spans="1:53" ht="85.5" hidden="1" x14ac:dyDescent="0.2">
      <c r="A114" s="1" t="s">
        <v>94</v>
      </c>
      <c r="B114" s="1" t="s">
        <v>336</v>
      </c>
      <c r="E114" s="39" t="s">
        <v>218</v>
      </c>
      <c r="F114" s="10" t="s">
        <v>71</v>
      </c>
      <c r="G114" s="10" t="s">
        <v>17</v>
      </c>
      <c r="H114" s="10" t="s">
        <v>18</v>
      </c>
      <c r="I114" s="10" t="s">
        <v>162</v>
      </c>
      <c r="J114" s="11" t="s">
        <v>87</v>
      </c>
      <c r="K114" s="11" t="s">
        <v>88</v>
      </c>
      <c r="L114" s="41" t="s">
        <v>96</v>
      </c>
      <c r="M114" s="41">
        <v>5</v>
      </c>
      <c r="N114" s="42">
        <v>6614400</v>
      </c>
      <c r="O114" s="10">
        <v>1</v>
      </c>
      <c r="P114" s="10" t="s">
        <v>90</v>
      </c>
      <c r="Q114" s="29">
        <v>46035</v>
      </c>
      <c r="R114" s="29">
        <v>46374</v>
      </c>
      <c r="S114" s="12">
        <f t="shared" si="35"/>
        <v>74742720</v>
      </c>
      <c r="T114" s="30"/>
      <c r="U114" s="30"/>
      <c r="V114" s="12"/>
      <c r="W114" s="45">
        <f t="shared" si="36"/>
        <v>11.299999999999999</v>
      </c>
      <c r="X114" s="13">
        <f t="shared" si="31"/>
        <v>74742720</v>
      </c>
      <c r="Y114" s="13" t="s">
        <v>434</v>
      </c>
      <c r="Z114" s="2" t="s">
        <v>76</v>
      </c>
      <c r="AA114" s="31" t="s">
        <v>264</v>
      </c>
      <c r="AB114" s="31" t="s">
        <v>77</v>
      </c>
      <c r="AC114" s="15" t="str">
        <f t="shared" si="37"/>
        <v>CON-099</v>
      </c>
      <c r="AD114" s="14">
        <v>80111600</v>
      </c>
      <c r="AE114" s="43" t="s">
        <v>297</v>
      </c>
      <c r="AF114" s="32" t="s">
        <v>119</v>
      </c>
      <c r="AG114" s="32" t="s">
        <v>119</v>
      </c>
      <c r="AH114" s="33">
        <f t="shared" si="30"/>
        <v>11.299999999999999</v>
      </c>
      <c r="AI114" s="34" t="s">
        <v>78</v>
      </c>
      <c r="AJ114" s="19" t="s">
        <v>79</v>
      </c>
      <c r="AK114" s="35">
        <f t="shared" si="38"/>
        <v>74742720</v>
      </c>
      <c r="AL114" s="35">
        <f>+AK114</f>
        <v>74742720</v>
      </c>
      <c r="AM114" s="34" t="s">
        <v>77</v>
      </c>
      <c r="AN114" s="34" t="s">
        <v>80</v>
      </c>
      <c r="AO114" s="36" t="s">
        <v>465</v>
      </c>
      <c r="AP114" s="37" t="s">
        <v>81</v>
      </c>
      <c r="AQ114" s="16" t="s">
        <v>162</v>
      </c>
      <c r="AR114" s="14" t="s">
        <v>82</v>
      </c>
      <c r="AS114" s="38" t="s">
        <v>83</v>
      </c>
      <c r="AT114" s="34" t="s">
        <v>77</v>
      </c>
      <c r="AU114" s="34" t="s">
        <v>77</v>
      </c>
      <c r="AV114" s="17" t="s">
        <v>84</v>
      </c>
      <c r="AW114" s="17" t="s">
        <v>85</v>
      </c>
      <c r="AX114" s="17" t="s">
        <v>86</v>
      </c>
      <c r="AY114" s="17" t="s">
        <v>84</v>
      </c>
      <c r="AZ114" s="17"/>
      <c r="BA114" s="40"/>
    </row>
    <row r="115" spans="1:53" ht="60" x14ac:dyDescent="0.2">
      <c r="B115" s="1"/>
      <c r="E115" s="39" t="s">
        <v>219</v>
      </c>
      <c r="F115" s="10" t="s">
        <v>71</v>
      </c>
      <c r="G115" s="10" t="s">
        <v>17</v>
      </c>
      <c r="H115" s="10" t="s">
        <v>18</v>
      </c>
      <c r="I115" s="10" t="s">
        <v>162</v>
      </c>
      <c r="J115" s="11" t="s">
        <v>87</v>
      </c>
      <c r="K115" s="11" t="s">
        <v>88</v>
      </c>
      <c r="L115" s="41" t="s">
        <v>122</v>
      </c>
      <c r="M115" s="41">
        <v>4</v>
      </c>
      <c r="N115" s="42">
        <v>3360000</v>
      </c>
      <c r="O115" s="10">
        <v>1</v>
      </c>
      <c r="P115" s="10" t="s">
        <v>90</v>
      </c>
      <c r="Q115" s="29">
        <v>46041</v>
      </c>
      <c r="R115" s="29">
        <v>46374</v>
      </c>
      <c r="S115" s="12">
        <f t="shared" si="35"/>
        <v>37296000</v>
      </c>
      <c r="T115" s="30"/>
      <c r="U115" s="30"/>
      <c r="V115" s="12"/>
      <c r="W115" s="45">
        <f t="shared" si="36"/>
        <v>11.1</v>
      </c>
      <c r="X115" s="13">
        <f t="shared" si="31"/>
        <v>37296000</v>
      </c>
      <c r="Y115" s="13" t="s">
        <v>434</v>
      </c>
      <c r="Z115" s="2" t="s">
        <v>76</v>
      </c>
      <c r="AA115" s="31" t="s">
        <v>264</v>
      </c>
      <c r="AB115" s="31" t="s">
        <v>77</v>
      </c>
      <c r="AC115" s="15" t="str">
        <f t="shared" si="37"/>
        <v>CON-100</v>
      </c>
      <c r="AD115" s="14">
        <v>80111600</v>
      </c>
      <c r="AE115" s="43" t="s">
        <v>377</v>
      </c>
      <c r="AF115" s="32" t="s">
        <v>119</v>
      </c>
      <c r="AG115" s="32" t="s">
        <v>119</v>
      </c>
      <c r="AH115" s="33">
        <f t="shared" si="30"/>
        <v>11.1</v>
      </c>
      <c r="AI115" s="34" t="s">
        <v>78</v>
      </c>
      <c r="AJ115" s="19" t="s">
        <v>79</v>
      </c>
      <c r="AK115" s="35">
        <f t="shared" si="38"/>
        <v>37296000</v>
      </c>
      <c r="AL115" s="35">
        <f t="shared" ref="AL115" si="39">+AK115</f>
        <v>37296000</v>
      </c>
      <c r="AM115" s="34" t="s">
        <v>77</v>
      </c>
      <c r="AN115" s="34" t="s">
        <v>80</v>
      </c>
      <c r="AO115" s="36" t="s">
        <v>465</v>
      </c>
      <c r="AP115" s="37" t="s">
        <v>81</v>
      </c>
      <c r="AQ115" s="16" t="s">
        <v>162</v>
      </c>
      <c r="AR115" s="14" t="s">
        <v>82</v>
      </c>
      <c r="AS115" s="38" t="s">
        <v>83</v>
      </c>
      <c r="AT115" s="34" t="s">
        <v>77</v>
      </c>
      <c r="AU115" s="34" t="s">
        <v>77</v>
      </c>
      <c r="AV115" s="17" t="s">
        <v>84</v>
      </c>
      <c r="AW115" s="17" t="s">
        <v>85</v>
      </c>
      <c r="AX115" s="17" t="s">
        <v>86</v>
      </c>
      <c r="AY115" s="17" t="s">
        <v>84</v>
      </c>
      <c r="AZ115" s="17"/>
      <c r="BA115" s="40"/>
    </row>
    <row r="116" spans="1:53" ht="71.25" x14ac:dyDescent="0.2">
      <c r="A116" s="1" t="s">
        <v>94</v>
      </c>
      <c r="B116" s="1"/>
      <c r="E116" s="39" t="s">
        <v>220</v>
      </c>
      <c r="F116" s="10" t="s">
        <v>71</v>
      </c>
      <c r="G116" s="10" t="s">
        <v>17</v>
      </c>
      <c r="H116" s="10" t="s">
        <v>18</v>
      </c>
      <c r="I116" s="10" t="s">
        <v>162</v>
      </c>
      <c r="J116" s="11" t="s">
        <v>87</v>
      </c>
      <c r="K116" s="11" t="s">
        <v>88</v>
      </c>
      <c r="L116" s="41" t="s">
        <v>96</v>
      </c>
      <c r="M116" s="41">
        <v>5</v>
      </c>
      <c r="N116" s="42">
        <v>6614400</v>
      </c>
      <c r="O116" s="10">
        <v>1</v>
      </c>
      <c r="P116" s="10" t="s">
        <v>90</v>
      </c>
      <c r="Q116" s="29">
        <v>46035</v>
      </c>
      <c r="R116" s="29">
        <v>46374</v>
      </c>
      <c r="S116" s="12">
        <f t="shared" si="35"/>
        <v>74742720</v>
      </c>
      <c r="T116" s="30"/>
      <c r="U116" s="30"/>
      <c r="V116" s="12"/>
      <c r="W116" s="45">
        <f t="shared" si="36"/>
        <v>11.299999999999999</v>
      </c>
      <c r="X116" s="13">
        <f t="shared" si="31"/>
        <v>74742720</v>
      </c>
      <c r="Y116" s="13" t="s">
        <v>434</v>
      </c>
      <c r="Z116" s="2" t="s">
        <v>76</v>
      </c>
      <c r="AA116" s="31" t="s">
        <v>264</v>
      </c>
      <c r="AB116" s="31" t="s">
        <v>77</v>
      </c>
      <c r="AC116" s="15" t="str">
        <f t="shared" si="37"/>
        <v>CON-101</v>
      </c>
      <c r="AD116" s="14">
        <v>80111600</v>
      </c>
      <c r="AE116" s="43" t="s">
        <v>298</v>
      </c>
      <c r="AF116" s="32" t="s">
        <v>119</v>
      </c>
      <c r="AG116" s="32" t="s">
        <v>119</v>
      </c>
      <c r="AH116" s="33">
        <f t="shared" si="30"/>
        <v>11.299999999999999</v>
      </c>
      <c r="AI116" s="34" t="s">
        <v>78</v>
      </c>
      <c r="AJ116" s="19" t="s">
        <v>79</v>
      </c>
      <c r="AK116" s="35">
        <f t="shared" si="38"/>
        <v>74742720</v>
      </c>
      <c r="AL116" s="35">
        <f t="shared" si="25"/>
        <v>74742720</v>
      </c>
      <c r="AM116" s="34" t="s">
        <v>77</v>
      </c>
      <c r="AN116" s="34" t="s">
        <v>80</v>
      </c>
      <c r="AO116" s="36" t="s">
        <v>465</v>
      </c>
      <c r="AP116" s="37" t="s">
        <v>81</v>
      </c>
      <c r="AQ116" s="16" t="s">
        <v>162</v>
      </c>
      <c r="AR116" s="14" t="s">
        <v>82</v>
      </c>
      <c r="AS116" s="38" t="s">
        <v>83</v>
      </c>
      <c r="AT116" s="34" t="s">
        <v>77</v>
      </c>
      <c r="AU116" s="34" t="s">
        <v>77</v>
      </c>
      <c r="AV116" s="17" t="s">
        <v>84</v>
      </c>
      <c r="AW116" s="17" t="s">
        <v>85</v>
      </c>
      <c r="AX116" s="17" t="s">
        <v>86</v>
      </c>
      <c r="AY116" s="17" t="s">
        <v>84</v>
      </c>
      <c r="AZ116" s="17"/>
      <c r="BA116" s="40"/>
    </row>
    <row r="117" spans="1:53" ht="114" x14ac:dyDescent="0.2">
      <c r="B117" s="1" t="s">
        <v>336</v>
      </c>
      <c r="E117" s="39" t="s">
        <v>222</v>
      </c>
      <c r="F117" s="10" t="s">
        <v>71</v>
      </c>
      <c r="G117" s="10" t="s">
        <v>10</v>
      </c>
      <c r="H117" s="10" t="s">
        <v>14</v>
      </c>
      <c r="I117" s="10" t="s">
        <v>145</v>
      </c>
      <c r="J117" s="11" t="s">
        <v>87</v>
      </c>
      <c r="K117" s="11" t="s">
        <v>88</v>
      </c>
      <c r="L117" s="41" t="s">
        <v>89</v>
      </c>
      <c r="M117" s="41">
        <v>6</v>
      </c>
      <c r="N117" s="42">
        <v>4851000</v>
      </c>
      <c r="O117" s="10">
        <v>1</v>
      </c>
      <c r="P117" s="10" t="s">
        <v>90</v>
      </c>
      <c r="Q117" s="29">
        <v>46055</v>
      </c>
      <c r="R117" s="29">
        <v>46372</v>
      </c>
      <c r="S117" s="12">
        <f t="shared" si="35"/>
        <v>50935500</v>
      </c>
      <c r="T117" s="30"/>
      <c r="U117" s="30"/>
      <c r="V117" s="12"/>
      <c r="W117" s="45">
        <f t="shared" si="36"/>
        <v>10.5</v>
      </c>
      <c r="X117" s="13">
        <f t="shared" si="31"/>
        <v>50935500</v>
      </c>
      <c r="Y117" s="13" t="s">
        <v>434</v>
      </c>
      <c r="Z117" s="2" t="s">
        <v>76</v>
      </c>
      <c r="AA117" s="31" t="s">
        <v>91</v>
      </c>
      <c r="AB117" s="31" t="s">
        <v>77</v>
      </c>
      <c r="AC117" s="15" t="str">
        <f t="shared" si="37"/>
        <v>CON-102</v>
      </c>
      <c r="AD117" s="14">
        <v>80111600</v>
      </c>
      <c r="AE117" s="43" t="s">
        <v>319</v>
      </c>
      <c r="AF117" s="32" t="s">
        <v>119</v>
      </c>
      <c r="AG117" s="32" t="s">
        <v>119</v>
      </c>
      <c r="AH117" s="33">
        <f t="shared" si="30"/>
        <v>10.5</v>
      </c>
      <c r="AI117" s="34" t="s">
        <v>78</v>
      </c>
      <c r="AJ117" s="19" t="s">
        <v>79</v>
      </c>
      <c r="AK117" s="35">
        <f t="shared" si="38"/>
        <v>50935500</v>
      </c>
      <c r="AL117" s="35">
        <f t="shared" si="25"/>
        <v>50935500</v>
      </c>
      <c r="AM117" s="34" t="s">
        <v>77</v>
      </c>
      <c r="AN117" s="34" t="s">
        <v>80</v>
      </c>
      <c r="AO117" s="36" t="s">
        <v>465</v>
      </c>
      <c r="AP117" s="37" t="s">
        <v>81</v>
      </c>
      <c r="AQ117" s="16" t="str">
        <f>H117</f>
        <v>FACULTAD DE CIENCIA Y TECNOLOGÍA</v>
      </c>
      <c r="AR117" s="14" t="s">
        <v>82</v>
      </c>
      <c r="AS117" s="38" t="s">
        <v>83</v>
      </c>
      <c r="AT117" s="34" t="s">
        <v>77</v>
      </c>
      <c r="AU117" s="34" t="s">
        <v>77</v>
      </c>
      <c r="AV117" s="17" t="s">
        <v>84</v>
      </c>
      <c r="AW117" s="17" t="s">
        <v>85</v>
      </c>
      <c r="AX117" s="17" t="s">
        <v>86</v>
      </c>
      <c r="AY117" s="17" t="s">
        <v>84</v>
      </c>
      <c r="AZ117" s="17"/>
      <c r="BA117" s="40"/>
    </row>
    <row r="118" spans="1:53" ht="57" x14ac:dyDescent="0.2">
      <c r="B118" s="1" t="s">
        <v>336</v>
      </c>
      <c r="E118" s="39" t="s">
        <v>223</v>
      </c>
      <c r="F118" s="10" t="s">
        <v>71</v>
      </c>
      <c r="G118" s="10" t="s">
        <v>10</v>
      </c>
      <c r="H118" s="10" t="s">
        <v>14</v>
      </c>
      <c r="I118" s="10" t="s">
        <v>145</v>
      </c>
      <c r="J118" s="11" t="s">
        <v>87</v>
      </c>
      <c r="K118" s="11" t="s">
        <v>88</v>
      </c>
      <c r="L118" s="41" t="s">
        <v>89</v>
      </c>
      <c r="M118" s="41">
        <v>6</v>
      </c>
      <c r="N118" s="42">
        <v>4851000</v>
      </c>
      <c r="O118" s="10">
        <v>1</v>
      </c>
      <c r="P118" s="10" t="s">
        <v>90</v>
      </c>
      <c r="Q118" s="29">
        <v>46055</v>
      </c>
      <c r="R118" s="29">
        <v>46372</v>
      </c>
      <c r="S118" s="12">
        <f t="shared" si="35"/>
        <v>50935500</v>
      </c>
      <c r="T118" s="30"/>
      <c r="U118" s="30"/>
      <c r="V118" s="12"/>
      <c r="W118" s="45">
        <f t="shared" si="36"/>
        <v>10.5</v>
      </c>
      <c r="X118" s="13">
        <f t="shared" si="31"/>
        <v>50935500</v>
      </c>
      <c r="Y118" s="13" t="s">
        <v>434</v>
      </c>
      <c r="Z118" s="2" t="s">
        <v>76</v>
      </c>
      <c r="AA118" s="31" t="s">
        <v>91</v>
      </c>
      <c r="AB118" s="31" t="s">
        <v>77</v>
      </c>
      <c r="AC118" s="15" t="str">
        <f t="shared" si="37"/>
        <v>CON-103</v>
      </c>
      <c r="AD118" s="14">
        <v>80111600</v>
      </c>
      <c r="AE118" s="43" t="s">
        <v>321</v>
      </c>
      <c r="AF118" s="32" t="s">
        <v>119</v>
      </c>
      <c r="AG118" s="32" t="s">
        <v>119</v>
      </c>
      <c r="AH118" s="33">
        <f t="shared" si="30"/>
        <v>10.5</v>
      </c>
      <c r="AI118" s="34" t="s">
        <v>78</v>
      </c>
      <c r="AJ118" s="19" t="s">
        <v>79</v>
      </c>
      <c r="AK118" s="35">
        <f t="shared" si="38"/>
        <v>50935500</v>
      </c>
      <c r="AL118" s="35">
        <f t="shared" si="25"/>
        <v>50935500</v>
      </c>
      <c r="AM118" s="34" t="s">
        <v>77</v>
      </c>
      <c r="AN118" s="34" t="s">
        <v>80</v>
      </c>
      <c r="AO118" s="36" t="s">
        <v>465</v>
      </c>
      <c r="AP118" s="37" t="s">
        <v>81</v>
      </c>
      <c r="AQ118" s="16" t="str">
        <f>H118</f>
        <v>FACULTAD DE CIENCIA Y TECNOLOGÍA</v>
      </c>
      <c r="AR118" s="14" t="s">
        <v>82</v>
      </c>
      <c r="AS118" s="38" t="s">
        <v>83</v>
      </c>
      <c r="AT118" s="34" t="s">
        <v>77</v>
      </c>
      <c r="AU118" s="34" t="s">
        <v>77</v>
      </c>
      <c r="AV118" s="17" t="s">
        <v>84</v>
      </c>
      <c r="AW118" s="17" t="s">
        <v>85</v>
      </c>
      <c r="AX118" s="17" t="s">
        <v>86</v>
      </c>
      <c r="AY118" s="17" t="s">
        <v>84</v>
      </c>
      <c r="AZ118" s="17"/>
      <c r="BA118" s="40"/>
    </row>
    <row r="119" spans="1:53" ht="57" x14ac:dyDescent="0.2">
      <c r="B119" s="1" t="s">
        <v>336</v>
      </c>
      <c r="E119" s="39" t="s">
        <v>225</v>
      </c>
      <c r="F119" s="10" t="s">
        <v>71</v>
      </c>
      <c r="G119" s="10" t="s">
        <v>10</v>
      </c>
      <c r="H119" s="10" t="s">
        <v>14</v>
      </c>
      <c r="I119" s="10" t="s">
        <v>145</v>
      </c>
      <c r="J119" s="11" t="s">
        <v>87</v>
      </c>
      <c r="K119" s="11" t="s">
        <v>88</v>
      </c>
      <c r="L119" s="41" t="s">
        <v>89</v>
      </c>
      <c r="M119" s="41">
        <v>6</v>
      </c>
      <c r="N119" s="42">
        <v>4851000</v>
      </c>
      <c r="O119" s="10">
        <v>1</v>
      </c>
      <c r="P119" s="10" t="s">
        <v>90</v>
      </c>
      <c r="Q119" s="29">
        <v>46055</v>
      </c>
      <c r="R119" s="29">
        <v>46372</v>
      </c>
      <c r="S119" s="12">
        <f t="shared" si="35"/>
        <v>50935500</v>
      </c>
      <c r="T119" s="30"/>
      <c r="U119" s="30"/>
      <c r="V119" s="12"/>
      <c r="W119" s="45">
        <f t="shared" si="36"/>
        <v>10.5</v>
      </c>
      <c r="X119" s="13">
        <f t="shared" si="31"/>
        <v>50935500</v>
      </c>
      <c r="Y119" s="13" t="s">
        <v>434</v>
      </c>
      <c r="Z119" s="2" t="s">
        <v>76</v>
      </c>
      <c r="AA119" s="31" t="s">
        <v>91</v>
      </c>
      <c r="AB119" s="31" t="s">
        <v>77</v>
      </c>
      <c r="AC119" s="15" t="str">
        <f t="shared" si="37"/>
        <v>CON-104</v>
      </c>
      <c r="AD119" s="14">
        <v>80111600</v>
      </c>
      <c r="AE119" s="43" t="s">
        <v>323</v>
      </c>
      <c r="AF119" s="32" t="s">
        <v>119</v>
      </c>
      <c r="AG119" s="32" t="s">
        <v>119</v>
      </c>
      <c r="AH119" s="33">
        <f t="shared" si="30"/>
        <v>10.5</v>
      </c>
      <c r="AI119" s="34" t="s">
        <v>78</v>
      </c>
      <c r="AJ119" s="19" t="s">
        <v>79</v>
      </c>
      <c r="AK119" s="35">
        <f t="shared" si="38"/>
        <v>50935500</v>
      </c>
      <c r="AL119" s="35">
        <f t="shared" si="25"/>
        <v>50935500</v>
      </c>
      <c r="AM119" s="34" t="s">
        <v>77</v>
      </c>
      <c r="AN119" s="34" t="s">
        <v>80</v>
      </c>
      <c r="AO119" s="36" t="s">
        <v>465</v>
      </c>
      <c r="AP119" s="37" t="s">
        <v>81</v>
      </c>
      <c r="AQ119" s="16" t="str">
        <f>H119</f>
        <v>FACULTAD DE CIENCIA Y TECNOLOGÍA</v>
      </c>
      <c r="AR119" s="14" t="s">
        <v>82</v>
      </c>
      <c r="AS119" s="38" t="s">
        <v>83</v>
      </c>
      <c r="AT119" s="34" t="s">
        <v>77</v>
      </c>
      <c r="AU119" s="34" t="s">
        <v>77</v>
      </c>
      <c r="AV119" s="17" t="s">
        <v>84</v>
      </c>
      <c r="AW119" s="17" t="s">
        <v>85</v>
      </c>
      <c r="AX119" s="17" t="s">
        <v>86</v>
      </c>
      <c r="AY119" s="17" t="s">
        <v>84</v>
      </c>
      <c r="AZ119" s="17"/>
      <c r="BA119" s="40"/>
    </row>
    <row r="120" spans="1:53" ht="71.25" x14ac:dyDescent="0.2">
      <c r="B120" s="1" t="s">
        <v>336</v>
      </c>
      <c r="E120" s="39" t="s">
        <v>227</v>
      </c>
      <c r="F120" s="10" t="s">
        <v>71</v>
      </c>
      <c r="G120" s="10" t="s">
        <v>10</v>
      </c>
      <c r="H120" s="10" t="s">
        <v>14</v>
      </c>
      <c r="I120" s="10" t="s">
        <v>145</v>
      </c>
      <c r="J120" s="11" t="s">
        <v>317</v>
      </c>
      <c r="K120" s="11" t="s">
        <v>88</v>
      </c>
      <c r="L120" s="41" t="s">
        <v>122</v>
      </c>
      <c r="M120" s="41">
        <v>3</v>
      </c>
      <c r="N120" s="42">
        <v>2866500</v>
      </c>
      <c r="O120" s="10">
        <v>1</v>
      </c>
      <c r="P120" s="10" t="s">
        <v>90</v>
      </c>
      <c r="Q120" s="29">
        <v>46055</v>
      </c>
      <c r="R120" s="29">
        <v>46372</v>
      </c>
      <c r="S120" s="12">
        <f t="shared" si="35"/>
        <v>30098250</v>
      </c>
      <c r="T120" s="30"/>
      <c r="U120" s="30"/>
      <c r="V120" s="12"/>
      <c r="W120" s="45">
        <f t="shared" si="36"/>
        <v>10.5</v>
      </c>
      <c r="X120" s="13">
        <f t="shared" si="31"/>
        <v>30098250</v>
      </c>
      <c r="Y120" s="13" t="s">
        <v>434</v>
      </c>
      <c r="Z120" s="2" t="s">
        <v>76</v>
      </c>
      <c r="AA120" s="31" t="s">
        <v>91</v>
      </c>
      <c r="AB120" s="31" t="s">
        <v>77</v>
      </c>
      <c r="AC120" s="15" t="str">
        <f t="shared" si="37"/>
        <v>CON-105</v>
      </c>
      <c r="AD120" s="14">
        <v>80111600</v>
      </c>
      <c r="AE120" s="43" t="s">
        <v>322</v>
      </c>
      <c r="AF120" s="32" t="s">
        <v>119</v>
      </c>
      <c r="AG120" s="32" t="s">
        <v>119</v>
      </c>
      <c r="AH120" s="33">
        <f t="shared" si="30"/>
        <v>10.5</v>
      </c>
      <c r="AI120" s="34" t="s">
        <v>78</v>
      </c>
      <c r="AJ120" s="19" t="s">
        <v>79</v>
      </c>
      <c r="AK120" s="35">
        <f t="shared" si="38"/>
        <v>30098250</v>
      </c>
      <c r="AL120" s="35">
        <f t="shared" si="25"/>
        <v>30098250</v>
      </c>
      <c r="AM120" s="34" t="s">
        <v>77</v>
      </c>
      <c r="AN120" s="34" t="s">
        <v>80</v>
      </c>
      <c r="AO120" s="36" t="s">
        <v>465</v>
      </c>
      <c r="AP120" s="37" t="s">
        <v>81</v>
      </c>
      <c r="AQ120" s="16" t="str">
        <f>H120</f>
        <v>FACULTAD DE CIENCIA Y TECNOLOGÍA</v>
      </c>
      <c r="AR120" s="14" t="s">
        <v>82</v>
      </c>
      <c r="AS120" s="38" t="s">
        <v>83</v>
      </c>
      <c r="AT120" s="34" t="s">
        <v>77</v>
      </c>
      <c r="AU120" s="34" t="s">
        <v>77</v>
      </c>
      <c r="AV120" s="17" t="s">
        <v>84</v>
      </c>
      <c r="AW120" s="17" t="s">
        <v>85</v>
      </c>
      <c r="AX120" s="17" t="s">
        <v>86</v>
      </c>
      <c r="AY120" s="17" t="s">
        <v>84</v>
      </c>
      <c r="AZ120" s="17"/>
      <c r="BA120" s="40"/>
    </row>
    <row r="121" spans="1:53" ht="99.75" x14ac:dyDescent="0.2">
      <c r="B121" s="1" t="s">
        <v>336</v>
      </c>
      <c r="E121" s="39" t="s">
        <v>229</v>
      </c>
      <c r="F121" s="10" t="s">
        <v>71</v>
      </c>
      <c r="G121" s="10" t="s">
        <v>17</v>
      </c>
      <c r="H121" s="10" t="s">
        <v>19</v>
      </c>
      <c r="I121" s="10" t="s">
        <v>200</v>
      </c>
      <c r="J121" s="11" t="s">
        <v>201</v>
      </c>
      <c r="K121" s="11" t="s">
        <v>202</v>
      </c>
      <c r="L121" s="41" t="s">
        <v>105</v>
      </c>
      <c r="M121" s="41">
        <v>3</v>
      </c>
      <c r="N121" s="42">
        <v>2039625</v>
      </c>
      <c r="O121" s="10">
        <v>1</v>
      </c>
      <c r="P121" s="10" t="s">
        <v>90</v>
      </c>
      <c r="Q121" s="29">
        <v>46064</v>
      </c>
      <c r="R121" s="29">
        <v>46171</v>
      </c>
      <c r="S121" s="12">
        <f>N121*((R121-Q121+1)/30)</f>
        <v>7342650</v>
      </c>
      <c r="T121" s="30">
        <v>46240</v>
      </c>
      <c r="U121" s="30">
        <v>46356</v>
      </c>
      <c r="V121" s="12">
        <f>N121*((U121-T121+1)/30)</f>
        <v>7954537.5</v>
      </c>
      <c r="W121" s="45">
        <f>(ROUND(((YEAR(R121)-YEAR(Q121))*12+(MONTH(R121)-MONTH(Q121)))+(DAY(R121)-1)/DAY(EOMONTH(R121,0))-(DAY(Q121)-1)/DAY(EOMONTH(Q121,0)),1))+(ROUND(((YEAR(U121)-YEAR(T121))*12+(MONTH(U121)-MONTH(T121)))+(DAY(U121)-1)/DAY(EOMONTH(U121,0))-(DAY(T65)-1)/DAY(EOMONTH(T121,0)),1))+0.2</f>
        <v>7.5</v>
      </c>
      <c r="X121" s="13">
        <f>+V121+S121</f>
        <v>15297187.5</v>
      </c>
      <c r="Y121" s="13" t="s">
        <v>434</v>
      </c>
      <c r="Z121" s="2" t="s">
        <v>131</v>
      </c>
      <c r="AA121" s="31" t="s">
        <v>91</v>
      </c>
      <c r="AB121" s="31" t="s">
        <v>77</v>
      </c>
      <c r="AC121" s="15" t="str">
        <f t="shared" si="37"/>
        <v>CON-106</v>
      </c>
      <c r="AD121" s="14">
        <v>80111600</v>
      </c>
      <c r="AE121" s="43" t="s">
        <v>324</v>
      </c>
      <c r="AF121" s="32" t="s">
        <v>119</v>
      </c>
      <c r="AG121" s="32" t="s">
        <v>119</v>
      </c>
      <c r="AH121" s="33">
        <v>7.5</v>
      </c>
      <c r="AI121" s="34" t="s">
        <v>78</v>
      </c>
      <c r="AJ121" s="19" t="s">
        <v>79</v>
      </c>
      <c r="AK121" s="35">
        <f t="shared" si="38"/>
        <v>15297187.5</v>
      </c>
      <c r="AL121" s="35">
        <f>+AK121</f>
        <v>15297187.5</v>
      </c>
      <c r="AM121" s="34" t="s">
        <v>77</v>
      </c>
      <c r="AN121" s="34" t="s">
        <v>80</v>
      </c>
      <c r="AO121" s="36" t="s">
        <v>465</v>
      </c>
      <c r="AP121" s="37" t="s">
        <v>81</v>
      </c>
      <c r="AQ121" s="16" t="s">
        <v>19</v>
      </c>
      <c r="AR121" s="14" t="s">
        <v>82</v>
      </c>
      <c r="AS121" s="38" t="s">
        <v>83</v>
      </c>
      <c r="AT121" s="34" t="s">
        <v>77</v>
      </c>
      <c r="AU121" s="34" t="s">
        <v>77</v>
      </c>
      <c r="AV121" s="17" t="s">
        <v>84</v>
      </c>
      <c r="AW121" s="17" t="s">
        <v>85</v>
      </c>
      <c r="AX121" s="17" t="s">
        <v>86</v>
      </c>
      <c r="AY121" s="17" t="s">
        <v>84</v>
      </c>
      <c r="AZ121" s="17"/>
      <c r="BA121" s="40"/>
    </row>
    <row r="122" spans="1:53" ht="99.75" x14ac:dyDescent="0.2">
      <c r="B122" s="1" t="s">
        <v>336</v>
      </c>
      <c r="E122" s="39" t="s">
        <v>391</v>
      </c>
      <c r="F122" s="10" t="s">
        <v>71</v>
      </c>
      <c r="G122" s="10" t="s">
        <v>10</v>
      </c>
      <c r="H122" s="10" t="s">
        <v>14</v>
      </c>
      <c r="I122" s="10" t="s">
        <v>145</v>
      </c>
      <c r="J122" s="11" t="s">
        <v>87</v>
      </c>
      <c r="K122" s="11" t="s">
        <v>88</v>
      </c>
      <c r="L122" s="41" t="s">
        <v>89</v>
      </c>
      <c r="M122" s="41">
        <v>4</v>
      </c>
      <c r="N122" s="42">
        <v>4299750</v>
      </c>
      <c r="O122" s="10">
        <v>1</v>
      </c>
      <c r="P122" s="10" t="s">
        <v>90</v>
      </c>
      <c r="Q122" s="29">
        <v>46041</v>
      </c>
      <c r="R122" s="29">
        <v>46371</v>
      </c>
      <c r="S122" s="12">
        <f t="shared" ref="S122:S127" si="40">N122*W122</f>
        <v>47297250</v>
      </c>
      <c r="T122" s="30"/>
      <c r="U122" s="30"/>
      <c r="V122" s="12"/>
      <c r="W122" s="45">
        <f>ROUND(((YEAR(R122)-YEAR(Q122))*12 + (MONTH(R122)-MONTH(Q122))) + (DAY(R122)-1)/DAY(EOMONTH(R122,0)) - (DAY(Q122)-1)/DAY(EOMONTH(Q122,0)),1)+0.1</f>
        <v>11</v>
      </c>
      <c r="X122" s="13">
        <f t="shared" ref="X122:X130" si="41">+S122+V122</f>
        <v>47297250</v>
      </c>
      <c r="Y122" s="13" t="s">
        <v>434</v>
      </c>
      <c r="Z122" s="2" t="s">
        <v>76</v>
      </c>
      <c r="AA122" s="31" t="s">
        <v>91</v>
      </c>
      <c r="AB122" s="31" t="s">
        <v>77</v>
      </c>
      <c r="AC122" s="15" t="str">
        <f t="shared" si="37"/>
        <v>CON-107</v>
      </c>
      <c r="AD122" s="14">
        <v>80111600</v>
      </c>
      <c r="AE122" s="43" t="s">
        <v>348</v>
      </c>
      <c r="AF122" s="32" t="s">
        <v>119</v>
      </c>
      <c r="AG122" s="32" t="s">
        <v>119</v>
      </c>
      <c r="AH122" s="33">
        <f t="shared" ref="AH122:AH127" si="42">+W122</f>
        <v>11</v>
      </c>
      <c r="AI122" s="34" t="s">
        <v>78</v>
      </c>
      <c r="AJ122" s="19" t="s">
        <v>79</v>
      </c>
      <c r="AK122" s="35">
        <f t="shared" si="38"/>
        <v>47297250</v>
      </c>
      <c r="AL122" s="35">
        <f t="shared" ref="AL122:AL127" si="43">+AK122</f>
        <v>47297250</v>
      </c>
      <c r="AM122" s="34" t="s">
        <v>77</v>
      </c>
      <c r="AN122" s="34" t="s">
        <v>80</v>
      </c>
      <c r="AO122" s="36" t="s">
        <v>465</v>
      </c>
      <c r="AP122" s="37" t="s">
        <v>81</v>
      </c>
      <c r="AQ122" s="16" t="str">
        <f>H122</f>
        <v>FACULTAD DE CIENCIA Y TECNOLOGÍA</v>
      </c>
      <c r="AR122" s="14" t="s">
        <v>82</v>
      </c>
      <c r="AS122" s="38" t="s">
        <v>83</v>
      </c>
      <c r="AT122" s="34" t="s">
        <v>77</v>
      </c>
      <c r="AU122" s="34" t="s">
        <v>77</v>
      </c>
      <c r="AV122" s="17" t="s">
        <v>84</v>
      </c>
      <c r="AW122" s="17" t="s">
        <v>85</v>
      </c>
      <c r="AX122" s="17" t="s">
        <v>86</v>
      </c>
      <c r="AY122" s="17" t="s">
        <v>84</v>
      </c>
      <c r="AZ122" s="17"/>
      <c r="BA122" s="40"/>
    </row>
    <row r="123" spans="1:53" ht="71.25" x14ac:dyDescent="0.2">
      <c r="B123" s="1" t="s">
        <v>336</v>
      </c>
      <c r="E123" s="39" t="s">
        <v>231</v>
      </c>
      <c r="F123" s="10" t="s">
        <v>71</v>
      </c>
      <c r="G123" s="10" t="s">
        <v>17</v>
      </c>
      <c r="H123" s="10" t="s">
        <v>18</v>
      </c>
      <c r="I123" s="10"/>
      <c r="J123" s="11" t="s">
        <v>87</v>
      </c>
      <c r="K123" s="11" t="s">
        <v>88</v>
      </c>
      <c r="L123" s="41" t="s">
        <v>122</v>
      </c>
      <c r="M123" s="41">
        <v>5</v>
      </c>
      <c r="N123" s="42">
        <v>3360000</v>
      </c>
      <c r="O123" s="10">
        <v>1</v>
      </c>
      <c r="P123" s="10" t="s">
        <v>90</v>
      </c>
      <c r="Q123" s="29">
        <v>46055</v>
      </c>
      <c r="R123" s="29">
        <v>46376</v>
      </c>
      <c r="S123" s="12">
        <f t="shared" si="40"/>
        <v>35952000</v>
      </c>
      <c r="T123" s="30"/>
      <c r="U123" s="30"/>
      <c r="V123" s="12"/>
      <c r="W123" s="45">
        <f t="shared" ref="W123:W125" si="44">ROUND(((YEAR(R123)-YEAR(Q123))*12 + (MONTH(R123)-MONTH(Q123))) + (DAY(R123)-1)/DAY(EOMONTH(R123,0)) - (DAY(Q123)-1)/DAY(EOMONTH(Q123,0)),1)+0.1</f>
        <v>10.7</v>
      </c>
      <c r="X123" s="13">
        <f t="shared" si="41"/>
        <v>35952000</v>
      </c>
      <c r="Y123" s="13" t="s">
        <v>434</v>
      </c>
      <c r="Z123" s="2" t="s">
        <v>76</v>
      </c>
      <c r="AA123" s="31" t="s">
        <v>325</v>
      </c>
      <c r="AB123" s="31" t="s">
        <v>77</v>
      </c>
      <c r="AC123" s="15" t="str">
        <f t="shared" si="37"/>
        <v>CON-108</v>
      </c>
      <c r="AD123" s="14">
        <v>80111600</v>
      </c>
      <c r="AE123" s="43" t="s">
        <v>342</v>
      </c>
      <c r="AF123" s="32" t="s">
        <v>119</v>
      </c>
      <c r="AG123" s="32" t="s">
        <v>119</v>
      </c>
      <c r="AH123" s="33">
        <f t="shared" si="42"/>
        <v>10.7</v>
      </c>
      <c r="AI123" s="34" t="s">
        <v>78</v>
      </c>
      <c r="AJ123" s="19" t="s">
        <v>79</v>
      </c>
      <c r="AK123" s="35">
        <f t="shared" si="38"/>
        <v>35952000</v>
      </c>
      <c r="AL123" s="35">
        <f t="shared" si="43"/>
        <v>35952000</v>
      </c>
      <c r="AM123" s="34" t="s">
        <v>77</v>
      </c>
      <c r="AN123" s="34" t="s">
        <v>80</v>
      </c>
      <c r="AO123" s="36" t="s">
        <v>465</v>
      </c>
      <c r="AP123" s="37" t="s">
        <v>81</v>
      </c>
      <c r="AQ123" s="16" t="s">
        <v>19</v>
      </c>
      <c r="AR123" s="14" t="s">
        <v>82</v>
      </c>
      <c r="AS123" s="38" t="s">
        <v>83</v>
      </c>
      <c r="AT123" s="34" t="s">
        <v>77</v>
      </c>
      <c r="AU123" s="34" t="s">
        <v>77</v>
      </c>
      <c r="AV123" s="17" t="s">
        <v>84</v>
      </c>
      <c r="AW123" s="17" t="s">
        <v>85</v>
      </c>
      <c r="AX123" s="17" t="s">
        <v>86</v>
      </c>
      <c r="AY123" s="17" t="s">
        <v>84</v>
      </c>
      <c r="AZ123" s="17"/>
      <c r="BA123" s="40"/>
    </row>
    <row r="124" spans="1:53" ht="48" x14ac:dyDescent="0.2">
      <c r="A124" s="1" t="s">
        <v>94</v>
      </c>
      <c r="B124" s="1" t="s">
        <v>336</v>
      </c>
      <c r="E124" s="39" t="s">
        <v>234</v>
      </c>
      <c r="F124" s="10" t="s">
        <v>71</v>
      </c>
      <c r="G124" s="10" t="s">
        <v>449</v>
      </c>
      <c r="H124" s="10" t="s">
        <v>22</v>
      </c>
      <c r="I124" s="10"/>
      <c r="J124" s="11" t="s">
        <v>87</v>
      </c>
      <c r="K124" s="11" t="s">
        <v>88</v>
      </c>
      <c r="L124" s="41" t="s">
        <v>96</v>
      </c>
      <c r="M124" s="41">
        <v>3</v>
      </c>
      <c r="N124" s="42">
        <v>5842200</v>
      </c>
      <c r="O124" s="10">
        <v>1</v>
      </c>
      <c r="P124" s="10" t="s">
        <v>90</v>
      </c>
      <c r="Q124" s="29">
        <v>46037</v>
      </c>
      <c r="R124" s="29">
        <v>46367</v>
      </c>
      <c r="S124" s="12">
        <f t="shared" si="40"/>
        <v>64264200</v>
      </c>
      <c r="T124" s="30"/>
      <c r="U124" s="30"/>
      <c r="V124" s="12"/>
      <c r="W124" s="45">
        <f t="shared" si="44"/>
        <v>11</v>
      </c>
      <c r="X124" s="13">
        <f t="shared" si="41"/>
        <v>64264200</v>
      </c>
      <c r="Y124" s="13" t="s">
        <v>434</v>
      </c>
      <c r="Z124" s="2" t="s">
        <v>76</v>
      </c>
      <c r="AA124" s="31" t="s">
        <v>91</v>
      </c>
      <c r="AB124" s="31" t="s">
        <v>77</v>
      </c>
      <c r="AC124" s="15" t="str">
        <f t="shared" si="37"/>
        <v>CON-109</v>
      </c>
      <c r="AD124" s="14">
        <v>80111600</v>
      </c>
      <c r="AE124" s="43" t="s">
        <v>443</v>
      </c>
      <c r="AF124" s="32" t="s">
        <v>119</v>
      </c>
      <c r="AG124" s="32" t="s">
        <v>119</v>
      </c>
      <c r="AH124" s="33">
        <f t="shared" si="42"/>
        <v>11</v>
      </c>
      <c r="AI124" s="34" t="s">
        <v>78</v>
      </c>
      <c r="AJ124" s="19" t="s">
        <v>79</v>
      </c>
      <c r="AK124" s="35">
        <f t="shared" si="38"/>
        <v>64264200</v>
      </c>
      <c r="AL124" s="35">
        <f t="shared" si="43"/>
        <v>64264200</v>
      </c>
      <c r="AM124" s="34" t="s">
        <v>77</v>
      </c>
      <c r="AN124" s="34" t="s">
        <v>80</v>
      </c>
      <c r="AO124" s="36" t="s">
        <v>465</v>
      </c>
      <c r="AP124" s="37" t="s">
        <v>81</v>
      </c>
      <c r="AQ124" s="16" t="str">
        <f>H124</f>
        <v>GRUPO EDITORIAL</v>
      </c>
      <c r="AR124" s="14" t="s">
        <v>82</v>
      </c>
      <c r="AS124" s="38" t="s">
        <v>83</v>
      </c>
      <c r="AT124" s="34" t="s">
        <v>77</v>
      </c>
      <c r="AU124" s="34" t="s">
        <v>77</v>
      </c>
      <c r="AV124" s="17" t="s">
        <v>84</v>
      </c>
      <c r="AW124" s="17" t="s">
        <v>85</v>
      </c>
      <c r="AX124" s="17" t="s">
        <v>86</v>
      </c>
      <c r="AY124" s="17" t="s">
        <v>84</v>
      </c>
      <c r="AZ124" s="17"/>
      <c r="BA124" s="40"/>
    </row>
    <row r="125" spans="1:53" ht="42.75" x14ac:dyDescent="0.2">
      <c r="B125" s="1" t="s">
        <v>336</v>
      </c>
      <c r="E125" s="39" t="s">
        <v>235</v>
      </c>
      <c r="F125" s="10" t="s">
        <v>71</v>
      </c>
      <c r="G125" s="10" t="s">
        <v>17</v>
      </c>
      <c r="H125" s="10" t="s">
        <v>455</v>
      </c>
      <c r="I125" s="10"/>
      <c r="J125" s="11" t="s">
        <v>104</v>
      </c>
      <c r="K125" s="11" t="s">
        <v>88</v>
      </c>
      <c r="L125" s="41" t="s">
        <v>122</v>
      </c>
      <c r="M125" s="41">
        <v>5</v>
      </c>
      <c r="N125" s="42">
        <v>3391500</v>
      </c>
      <c r="O125" s="10">
        <v>1</v>
      </c>
      <c r="P125" s="10" t="s">
        <v>90</v>
      </c>
      <c r="Q125" s="29">
        <v>46044</v>
      </c>
      <c r="R125" s="29">
        <v>46378</v>
      </c>
      <c r="S125" s="12">
        <f t="shared" si="40"/>
        <v>37645650</v>
      </c>
      <c r="T125" s="30"/>
      <c r="U125" s="30"/>
      <c r="V125" s="12"/>
      <c r="W125" s="45">
        <f t="shared" si="44"/>
        <v>11.1</v>
      </c>
      <c r="X125" s="13">
        <f t="shared" si="41"/>
        <v>37645650</v>
      </c>
      <c r="Y125" s="13" t="s">
        <v>434</v>
      </c>
      <c r="Z125" s="2" t="s">
        <v>76</v>
      </c>
      <c r="AA125" s="31" t="s">
        <v>91</v>
      </c>
      <c r="AB125" s="31" t="s">
        <v>77</v>
      </c>
      <c r="AC125" s="15" t="str">
        <f t="shared" si="37"/>
        <v>CON-110</v>
      </c>
      <c r="AD125" s="14">
        <v>80111600</v>
      </c>
      <c r="AE125" s="43" t="s">
        <v>174</v>
      </c>
      <c r="AF125" s="32" t="s">
        <v>119</v>
      </c>
      <c r="AG125" s="32" t="s">
        <v>119</v>
      </c>
      <c r="AH125" s="33">
        <f t="shared" si="42"/>
        <v>11.1</v>
      </c>
      <c r="AI125" s="34" t="s">
        <v>78</v>
      </c>
      <c r="AJ125" s="19" t="s">
        <v>79</v>
      </c>
      <c r="AK125" s="35">
        <f t="shared" si="38"/>
        <v>37645650</v>
      </c>
      <c r="AL125" s="35">
        <f t="shared" si="43"/>
        <v>37645650</v>
      </c>
      <c r="AM125" s="34" t="s">
        <v>78</v>
      </c>
      <c r="AN125" s="34" t="s">
        <v>79</v>
      </c>
      <c r="AO125" s="36" t="s">
        <v>465</v>
      </c>
      <c r="AP125" s="37" t="s">
        <v>81</v>
      </c>
      <c r="AQ125" s="16" t="str">
        <f>H125</f>
        <v>DIRECCIÓN DE SERVICIOS GENERALES</v>
      </c>
      <c r="AR125" s="14" t="s">
        <v>326</v>
      </c>
      <c r="AS125" s="38" t="s">
        <v>83</v>
      </c>
      <c r="AT125" s="34" t="s">
        <v>77</v>
      </c>
      <c r="AU125" s="34" t="s">
        <v>77</v>
      </c>
      <c r="AV125" s="17" t="s">
        <v>84</v>
      </c>
      <c r="AW125" s="17" t="s">
        <v>85</v>
      </c>
      <c r="AX125" s="17" t="s">
        <v>86</v>
      </c>
      <c r="AY125" s="17" t="s">
        <v>84</v>
      </c>
      <c r="AZ125" s="17"/>
      <c r="BA125" s="40"/>
    </row>
    <row r="126" spans="1:53" ht="171" x14ac:dyDescent="0.2">
      <c r="B126" s="1" t="s">
        <v>336</v>
      </c>
      <c r="E126" s="39" t="s">
        <v>392</v>
      </c>
      <c r="F126" s="10" t="s">
        <v>71</v>
      </c>
      <c r="G126" s="10" t="s">
        <v>10</v>
      </c>
      <c r="H126" s="10" t="s">
        <v>12</v>
      </c>
      <c r="I126" s="10" t="s">
        <v>327</v>
      </c>
      <c r="J126" s="11" t="s">
        <v>252</v>
      </c>
      <c r="K126" s="11" t="s">
        <v>88</v>
      </c>
      <c r="L126" s="41" t="s">
        <v>99</v>
      </c>
      <c r="M126" s="41">
        <v>1</v>
      </c>
      <c r="N126" s="42">
        <v>3712800</v>
      </c>
      <c r="O126" s="10">
        <v>1</v>
      </c>
      <c r="P126" s="10" t="s">
        <v>90</v>
      </c>
      <c r="Q126" s="29">
        <v>46055</v>
      </c>
      <c r="R126" s="29">
        <v>46374</v>
      </c>
      <c r="S126" s="12">
        <f t="shared" si="40"/>
        <v>39355680</v>
      </c>
      <c r="T126" s="30"/>
      <c r="U126" s="30"/>
      <c r="V126" s="12"/>
      <c r="W126" s="45">
        <f>ROUND(((YEAR(R126)-YEAR(Q126))*12 + (MONTH(R126)-MONTH(Q126))) + (DAY(R126)-1)/DAY(EOMONTH(R126,0)) - (DAY(Q126)-1)/DAY(EOMONTH(Q126,0)),1)+0.1</f>
        <v>10.6</v>
      </c>
      <c r="X126" s="13">
        <f t="shared" si="41"/>
        <v>39355680</v>
      </c>
      <c r="Y126" s="13" t="s">
        <v>434</v>
      </c>
      <c r="Z126" s="2" t="s">
        <v>131</v>
      </c>
      <c r="AA126" s="31" t="s">
        <v>91</v>
      </c>
      <c r="AB126" s="31" t="s">
        <v>77</v>
      </c>
      <c r="AC126" s="15" t="str">
        <f t="shared" si="37"/>
        <v>CON-111</v>
      </c>
      <c r="AD126" s="14">
        <v>80111600</v>
      </c>
      <c r="AE126" s="43" t="s">
        <v>346</v>
      </c>
      <c r="AF126" s="32" t="s">
        <v>119</v>
      </c>
      <c r="AG126" s="32" t="s">
        <v>119</v>
      </c>
      <c r="AH126" s="33">
        <f t="shared" si="42"/>
        <v>10.6</v>
      </c>
      <c r="AI126" s="34" t="s">
        <v>78</v>
      </c>
      <c r="AJ126" s="19" t="s">
        <v>79</v>
      </c>
      <c r="AK126" s="35">
        <f t="shared" si="38"/>
        <v>39355680</v>
      </c>
      <c r="AL126" s="35">
        <f t="shared" si="43"/>
        <v>39355680</v>
      </c>
      <c r="AM126" s="34" t="s">
        <v>77</v>
      </c>
      <c r="AN126" s="34" t="s">
        <v>80</v>
      </c>
      <c r="AO126" s="36" t="s">
        <v>465</v>
      </c>
      <c r="AP126" s="37" t="s">
        <v>81</v>
      </c>
      <c r="AQ126" s="16" t="str">
        <f>H126</f>
        <v>DESPACHO VAC</v>
      </c>
      <c r="AR126" s="14" t="s">
        <v>82</v>
      </c>
      <c r="AS126" s="38" t="s">
        <v>83</v>
      </c>
      <c r="AT126" s="34" t="s">
        <v>77</v>
      </c>
      <c r="AU126" s="34" t="s">
        <v>77</v>
      </c>
      <c r="AV126" s="17" t="s">
        <v>84</v>
      </c>
      <c r="AW126" s="17" t="s">
        <v>85</v>
      </c>
      <c r="AX126" s="17" t="s">
        <v>86</v>
      </c>
      <c r="AY126" s="17" t="s">
        <v>84</v>
      </c>
      <c r="AZ126" s="17"/>
      <c r="BA126" s="40"/>
    </row>
    <row r="127" spans="1:53" ht="156.75" x14ac:dyDescent="0.2">
      <c r="B127" s="1" t="s">
        <v>336</v>
      </c>
      <c r="E127" s="39" t="s">
        <v>237</v>
      </c>
      <c r="F127" s="10" t="s">
        <v>71</v>
      </c>
      <c r="G127" s="10" t="s">
        <v>3</v>
      </c>
      <c r="H127" s="10" t="s">
        <v>4</v>
      </c>
      <c r="I127" s="10"/>
      <c r="J127" s="11" t="s">
        <v>87</v>
      </c>
      <c r="K127" s="11" t="s">
        <v>88</v>
      </c>
      <c r="L127" s="41" t="s">
        <v>89</v>
      </c>
      <c r="M127" s="41">
        <v>6</v>
      </c>
      <c r="N127" s="42">
        <v>4851000</v>
      </c>
      <c r="O127" s="10">
        <v>1</v>
      </c>
      <c r="P127" s="10" t="s">
        <v>90</v>
      </c>
      <c r="Q127" s="29">
        <v>46055</v>
      </c>
      <c r="R127" s="29">
        <v>46356</v>
      </c>
      <c r="S127" s="12">
        <f t="shared" si="40"/>
        <v>48510000</v>
      </c>
      <c r="T127" s="30"/>
      <c r="U127" s="30"/>
      <c r="V127" s="12"/>
      <c r="W127" s="45">
        <f>ROUND(((YEAR(R127)-YEAR(Q127))*12 + (MONTH(R127)-MONTH(Q127))) + (DAY(R127)-1)/DAY(EOMONTH(R127,0)) - (DAY(Q127)-1)/DAY(EOMONTH(Q127,0)),1)+0.1</f>
        <v>10</v>
      </c>
      <c r="X127" s="13">
        <f t="shared" si="41"/>
        <v>48510000</v>
      </c>
      <c r="Y127" s="13" t="s">
        <v>434</v>
      </c>
      <c r="Z127" s="2" t="s">
        <v>76</v>
      </c>
      <c r="AA127" s="31" t="s">
        <v>91</v>
      </c>
      <c r="AB127" s="31" t="s">
        <v>77</v>
      </c>
      <c r="AC127" s="15" t="str">
        <f t="shared" si="37"/>
        <v>CON-112</v>
      </c>
      <c r="AD127" s="14">
        <v>80111600</v>
      </c>
      <c r="AE127" s="43" t="s">
        <v>329</v>
      </c>
      <c r="AF127" s="32" t="s">
        <v>119</v>
      </c>
      <c r="AG127" s="32" t="s">
        <v>119</v>
      </c>
      <c r="AH127" s="33">
        <f t="shared" si="42"/>
        <v>10</v>
      </c>
      <c r="AI127" s="34" t="s">
        <v>78</v>
      </c>
      <c r="AJ127" s="19" t="s">
        <v>79</v>
      </c>
      <c r="AK127" s="35">
        <f t="shared" si="38"/>
        <v>48510000</v>
      </c>
      <c r="AL127" s="35">
        <f t="shared" si="43"/>
        <v>48510000</v>
      </c>
      <c r="AM127" s="34" t="s">
        <v>77</v>
      </c>
      <c r="AN127" s="34" t="s">
        <v>80</v>
      </c>
      <c r="AO127" s="36" t="s">
        <v>465</v>
      </c>
      <c r="AP127" s="37" t="s">
        <v>81</v>
      </c>
      <c r="AQ127" s="16" t="str">
        <f>H127</f>
        <v>ASEGURAMIENTO DE LA CALIDAD</v>
      </c>
      <c r="AR127" s="14" t="s">
        <v>82</v>
      </c>
      <c r="AS127" s="38" t="s">
        <v>83</v>
      </c>
      <c r="AT127" s="34" t="s">
        <v>77</v>
      </c>
      <c r="AU127" s="34" t="s">
        <v>77</v>
      </c>
      <c r="AV127" s="17" t="s">
        <v>84</v>
      </c>
      <c r="AW127" s="17" t="s">
        <v>85</v>
      </c>
      <c r="AX127" s="17" t="s">
        <v>86</v>
      </c>
      <c r="AY127" s="17" t="s">
        <v>84</v>
      </c>
      <c r="AZ127" s="17"/>
      <c r="BA127" s="40"/>
    </row>
    <row r="128" spans="1:53" ht="57" x14ac:dyDescent="0.2">
      <c r="B128" s="1" t="s">
        <v>336</v>
      </c>
      <c r="E128" s="39" t="s">
        <v>238</v>
      </c>
      <c r="F128" s="10" t="s">
        <v>71</v>
      </c>
      <c r="G128" s="10" t="s">
        <v>3</v>
      </c>
      <c r="H128" s="10" t="s">
        <v>446</v>
      </c>
      <c r="I128" s="10"/>
      <c r="J128" s="11" t="s">
        <v>361</v>
      </c>
      <c r="K128" s="11" t="s">
        <v>362</v>
      </c>
      <c r="L128" s="41" t="s">
        <v>74</v>
      </c>
      <c r="M128" s="41"/>
      <c r="N128" s="42">
        <v>18000000</v>
      </c>
      <c r="O128" s="10">
        <v>1</v>
      </c>
      <c r="P128" s="10" t="s">
        <v>75</v>
      </c>
      <c r="Q128" s="29">
        <v>46055</v>
      </c>
      <c r="R128" s="29">
        <v>46374</v>
      </c>
      <c r="S128" s="12">
        <f>+N128</f>
        <v>18000000</v>
      </c>
      <c r="T128" s="30"/>
      <c r="U128" s="30"/>
      <c r="V128" s="12"/>
      <c r="W128" s="45">
        <f t="shared" ref="W128" si="45">ROUND(((YEAR(R128)-YEAR(Q128))*12 + (MONTH(R128)-MONTH(Q128))) + (DAY(R128)-1)/DAY(EOMONTH(R128,0)) - (DAY(Q128)-1)/DAY(EOMONTH(Q128,0)),1)+0.1</f>
        <v>10.6</v>
      </c>
      <c r="X128" s="13">
        <f t="shared" si="41"/>
        <v>18000000</v>
      </c>
      <c r="Y128" s="13" t="s">
        <v>434</v>
      </c>
      <c r="Z128" s="2" t="s">
        <v>131</v>
      </c>
      <c r="AA128" s="31" t="s">
        <v>91</v>
      </c>
      <c r="AB128" s="31" t="s">
        <v>77</v>
      </c>
      <c r="AC128" s="15" t="str">
        <f t="shared" si="37"/>
        <v>CON-113</v>
      </c>
      <c r="AD128" s="14">
        <v>80111600</v>
      </c>
      <c r="AE128" s="43" t="s">
        <v>378</v>
      </c>
      <c r="AF128" s="32" t="s">
        <v>119</v>
      </c>
      <c r="AG128" s="32" t="s">
        <v>119</v>
      </c>
      <c r="AH128" s="33">
        <v>4</v>
      </c>
      <c r="AI128" s="34" t="s">
        <v>78</v>
      </c>
      <c r="AJ128" s="19" t="s">
        <v>79</v>
      </c>
      <c r="AK128" s="35">
        <f t="shared" si="38"/>
        <v>18000000</v>
      </c>
      <c r="AL128" s="35">
        <f>+X128</f>
        <v>18000000</v>
      </c>
      <c r="AM128" s="34" t="s">
        <v>77</v>
      </c>
      <c r="AN128" s="34" t="s">
        <v>80</v>
      </c>
      <c r="AO128" s="36" t="s">
        <v>465</v>
      </c>
      <c r="AP128" s="37" t="s">
        <v>81</v>
      </c>
      <c r="AQ128" s="16" t="s">
        <v>7</v>
      </c>
      <c r="AR128" s="14" t="s">
        <v>82</v>
      </c>
      <c r="AS128" s="38" t="s">
        <v>83</v>
      </c>
      <c r="AT128" s="34" t="s">
        <v>77</v>
      </c>
      <c r="AU128" s="34" t="s">
        <v>77</v>
      </c>
      <c r="AV128" s="17" t="s">
        <v>84</v>
      </c>
      <c r="AW128" s="17" t="s">
        <v>85</v>
      </c>
      <c r="AX128" s="17" t="s">
        <v>86</v>
      </c>
      <c r="AY128" s="17" t="s">
        <v>84</v>
      </c>
      <c r="AZ128" s="17"/>
      <c r="BA128" s="40"/>
    </row>
    <row r="129" spans="1:56" ht="57" x14ac:dyDescent="0.2">
      <c r="B129" s="1" t="s">
        <v>336</v>
      </c>
      <c r="E129" s="39" t="s">
        <v>239</v>
      </c>
      <c r="F129" s="10" t="s">
        <v>71</v>
      </c>
      <c r="G129" s="10" t="s">
        <v>10</v>
      </c>
      <c r="H129" s="10" t="s">
        <v>15</v>
      </c>
      <c r="I129" s="10" t="s">
        <v>232</v>
      </c>
      <c r="J129" s="11" t="s">
        <v>233</v>
      </c>
      <c r="K129" s="11" t="s">
        <v>93</v>
      </c>
      <c r="L129" s="41" t="s">
        <v>396</v>
      </c>
      <c r="M129" s="41"/>
      <c r="N129" s="42"/>
      <c r="O129" s="10">
        <v>1</v>
      </c>
      <c r="P129" s="10" t="s">
        <v>90</v>
      </c>
      <c r="Q129" s="29">
        <v>46055</v>
      </c>
      <c r="R129" s="29">
        <v>46185</v>
      </c>
      <c r="S129" s="12">
        <v>9256800</v>
      </c>
      <c r="T129" s="30">
        <v>46237</v>
      </c>
      <c r="U129" s="30">
        <v>46356</v>
      </c>
      <c r="V129" s="12">
        <v>8379840</v>
      </c>
      <c r="W129" s="45">
        <f>(ROUND(((YEAR(R129)-YEAR(Q129))*12 + (MONTH(R129)-MONTH(Q129))) + (DAY(R129)-1)/DAY(EOMONTH(R129,0)) - (DAY(Q129)-1)/DAY(EOMONTH(Q129,0)),1))+(ROUND(((YEAR(U129)-YEAR(T129))*12 + (MONTH(U129)-MONTH(T129))) + (DAY(U129)-1)/DAY(EOMONTH(U129,0)) - (DAY(T73)-1)/DAY(EOMONTH(T129,0)),1))+0.2</f>
        <v>8.2999999999999989</v>
      </c>
      <c r="X129" s="13">
        <f t="shared" si="41"/>
        <v>17636640</v>
      </c>
      <c r="Y129" s="13" t="s">
        <v>435</v>
      </c>
      <c r="Z129" s="2" t="s">
        <v>131</v>
      </c>
      <c r="AA129" s="31" t="s">
        <v>91</v>
      </c>
      <c r="AB129" s="31" t="s">
        <v>77</v>
      </c>
      <c r="AC129" s="15" t="str">
        <f t="shared" si="37"/>
        <v>CON-114</v>
      </c>
      <c r="AD129" s="14">
        <v>80111600</v>
      </c>
      <c r="AE129" s="43" t="s">
        <v>306</v>
      </c>
      <c r="AF129" s="32" t="s">
        <v>119</v>
      </c>
      <c r="AG129" s="32" t="s">
        <v>119</v>
      </c>
      <c r="AH129" s="33">
        <f t="shared" ref="AH129:AH134" si="46">+W129</f>
        <v>8.2999999999999989</v>
      </c>
      <c r="AI129" s="34" t="s">
        <v>78</v>
      </c>
      <c r="AJ129" s="19" t="s">
        <v>79</v>
      </c>
      <c r="AK129" s="35">
        <f t="shared" si="38"/>
        <v>17636640</v>
      </c>
      <c r="AL129" s="35">
        <f t="shared" ref="AL129" si="47">+AK129</f>
        <v>17636640</v>
      </c>
      <c r="AM129" s="34" t="s">
        <v>77</v>
      </c>
      <c r="AN129" s="34" t="s">
        <v>80</v>
      </c>
      <c r="AO129" s="36" t="s">
        <v>465</v>
      </c>
      <c r="AP129" s="37" t="s">
        <v>81</v>
      </c>
      <c r="AQ129" s="16" t="str">
        <f>I129</f>
        <v>DEPARTAMENTO DE PSICOPEDAGOGÍA</v>
      </c>
      <c r="AR129" s="14" t="s">
        <v>82</v>
      </c>
      <c r="AS129" s="38" t="s">
        <v>83</v>
      </c>
      <c r="AT129" s="34" t="s">
        <v>77</v>
      </c>
      <c r="AU129" s="34" t="s">
        <v>77</v>
      </c>
      <c r="AV129" s="17" t="s">
        <v>84</v>
      </c>
      <c r="AW129" s="17" t="s">
        <v>85</v>
      </c>
      <c r="AX129" s="17" t="s">
        <v>86</v>
      </c>
      <c r="AY129" s="17" t="s">
        <v>84</v>
      </c>
      <c r="AZ129" s="17"/>
      <c r="BA129" s="40"/>
    </row>
    <row r="130" spans="1:56" ht="114" x14ac:dyDescent="0.2">
      <c r="B130" s="1" t="s">
        <v>338</v>
      </c>
      <c r="E130" s="39" t="s">
        <v>240</v>
      </c>
      <c r="F130" s="10" t="s">
        <v>71</v>
      </c>
      <c r="G130" s="10" t="s">
        <v>3</v>
      </c>
      <c r="H130" s="10" t="s">
        <v>446</v>
      </c>
      <c r="I130" s="10"/>
      <c r="J130" s="11" t="s">
        <v>87</v>
      </c>
      <c r="K130" s="11" t="s">
        <v>88</v>
      </c>
      <c r="L130" s="41" t="s">
        <v>96</v>
      </c>
      <c r="M130" s="41">
        <v>6</v>
      </c>
      <c r="N130" s="42">
        <v>6770400</v>
      </c>
      <c r="O130" s="10">
        <v>1</v>
      </c>
      <c r="P130" s="10" t="s">
        <v>75</v>
      </c>
      <c r="Q130" s="29">
        <v>46055</v>
      </c>
      <c r="R130" s="29">
        <v>46374</v>
      </c>
      <c r="S130" s="12">
        <f>N130*W130</f>
        <v>71766240</v>
      </c>
      <c r="T130" s="30"/>
      <c r="U130" s="30"/>
      <c r="V130" s="12"/>
      <c r="W130" s="45">
        <f>ROUND(((YEAR(R130)-YEAR(Q130))*12 + (MONTH(R130)-MONTH(Q130))) + (DAY(R130)-1)/DAY(EOMONTH(R130,0)) - (DAY(Q130)-1)/DAY(EOMONTH(Q130,0)),1)+0.1</f>
        <v>10.6</v>
      </c>
      <c r="X130" s="13">
        <f t="shared" si="41"/>
        <v>71766240</v>
      </c>
      <c r="Y130" s="13" t="s">
        <v>434</v>
      </c>
      <c r="Z130" s="2" t="s">
        <v>76</v>
      </c>
      <c r="AA130" s="31" t="s">
        <v>91</v>
      </c>
      <c r="AB130" s="31" t="s">
        <v>77</v>
      </c>
      <c r="AC130" s="15" t="str">
        <f t="shared" si="37"/>
        <v>CON-115</v>
      </c>
      <c r="AD130" s="14">
        <v>80111600</v>
      </c>
      <c r="AE130" s="43" t="s">
        <v>369</v>
      </c>
      <c r="AF130" s="32" t="s">
        <v>119</v>
      </c>
      <c r="AG130" s="32" t="s">
        <v>119</v>
      </c>
      <c r="AH130" s="33">
        <f t="shared" si="46"/>
        <v>10.6</v>
      </c>
      <c r="AI130" s="34" t="s">
        <v>78</v>
      </c>
      <c r="AJ130" s="19" t="s">
        <v>79</v>
      </c>
      <c r="AK130" s="35">
        <f t="shared" si="38"/>
        <v>71766240</v>
      </c>
      <c r="AL130" s="35">
        <f t="shared" ref="AL130" si="48">+AK130</f>
        <v>71766240</v>
      </c>
      <c r="AM130" s="34" t="s">
        <v>77</v>
      </c>
      <c r="AN130" s="34" t="s">
        <v>80</v>
      </c>
      <c r="AO130" s="36" t="s">
        <v>465</v>
      </c>
      <c r="AP130" s="37" t="s">
        <v>81</v>
      </c>
      <c r="AQ130" s="16" t="str">
        <f>H130</f>
        <v xml:space="preserve">OFICINA DE  PLANEACIÓN </v>
      </c>
      <c r="AR130" s="14" t="s">
        <v>82</v>
      </c>
      <c r="AS130" s="38" t="s">
        <v>83</v>
      </c>
      <c r="AT130" s="34" t="s">
        <v>77</v>
      </c>
      <c r="AU130" s="34" t="s">
        <v>77</v>
      </c>
      <c r="AV130" s="17" t="s">
        <v>84</v>
      </c>
      <c r="AW130" s="17" t="s">
        <v>85</v>
      </c>
      <c r="AX130" s="17" t="s">
        <v>86</v>
      </c>
      <c r="AY130" s="17" t="s">
        <v>84</v>
      </c>
      <c r="AZ130" s="17"/>
      <c r="BA130" s="40"/>
    </row>
    <row r="131" spans="1:56" ht="71.25" x14ac:dyDescent="0.2">
      <c r="B131" s="1"/>
      <c r="E131" s="39" t="s">
        <v>263</v>
      </c>
      <c r="F131" s="10" t="s">
        <v>71</v>
      </c>
      <c r="G131" s="10" t="s">
        <v>10</v>
      </c>
      <c r="H131" s="10" t="s">
        <v>13</v>
      </c>
      <c r="I131" s="10"/>
      <c r="J131" s="11" t="s">
        <v>130</v>
      </c>
      <c r="K131" s="11" t="s">
        <v>93</v>
      </c>
      <c r="L131" s="41" t="s">
        <v>74</v>
      </c>
      <c r="M131" s="41"/>
      <c r="N131" s="42">
        <v>0</v>
      </c>
      <c r="O131" s="10">
        <v>1</v>
      </c>
      <c r="P131" s="10" t="s">
        <v>75</v>
      </c>
      <c r="Q131" s="29">
        <v>46055</v>
      </c>
      <c r="R131" s="29">
        <v>46203</v>
      </c>
      <c r="S131" s="12">
        <v>80563000</v>
      </c>
      <c r="T131" s="30"/>
      <c r="U131" s="30"/>
      <c r="V131" s="12"/>
      <c r="W131" s="45">
        <f t="shared" ref="W131:W133" si="49">ROUND(((YEAR(R131)-YEAR(Q131))*12 + (MONTH(R131)-MONTH(Q131))) + (DAY(R131)-1)/DAY(EOMONTH(R131,0)) - (DAY(Q131)-1)/DAY(EOMONTH(Q131,0)),1)+0.1</f>
        <v>5</v>
      </c>
      <c r="X131" s="13">
        <f>+S131</f>
        <v>80563000</v>
      </c>
      <c r="Y131" s="13" t="s">
        <v>434</v>
      </c>
      <c r="Z131" s="2" t="s">
        <v>131</v>
      </c>
      <c r="AA131" s="31" t="s">
        <v>91</v>
      </c>
      <c r="AB131" s="31" t="s">
        <v>77</v>
      </c>
      <c r="AC131" s="15" t="str">
        <f t="shared" si="37"/>
        <v>CON-116</v>
      </c>
      <c r="AD131" s="14">
        <v>80111600</v>
      </c>
      <c r="AE131" s="43" t="s">
        <v>350</v>
      </c>
      <c r="AF131" s="32" t="s">
        <v>119</v>
      </c>
      <c r="AG131" s="32" t="s">
        <v>119</v>
      </c>
      <c r="AH131" s="33">
        <f t="shared" si="46"/>
        <v>5</v>
      </c>
      <c r="AI131" s="34" t="s">
        <v>78</v>
      </c>
      <c r="AJ131" s="19" t="s">
        <v>79</v>
      </c>
      <c r="AK131" s="35">
        <f t="shared" si="38"/>
        <v>80563000</v>
      </c>
      <c r="AL131" s="35">
        <f t="shared" ref="AL131:AL134" si="50">+AK131</f>
        <v>80563000</v>
      </c>
      <c r="AM131" s="34" t="s">
        <v>77</v>
      </c>
      <c r="AN131" s="34" t="s">
        <v>80</v>
      </c>
      <c r="AO131" s="36" t="s">
        <v>465</v>
      </c>
      <c r="AP131" s="37" t="s">
        <v>81</v>
      </c>
      <c r="AQ131" s="16" t="str">
        <f>H131</f>
        <v>DOCTORADO INTERINSTITUCIONAL EN EDUCACIÓN</v>
      </c>
      <c r="AR131" s="14" t="s">
        <v>82</v>
      </c>
      <c r="AS131" s="38" t="s">
        <v>83</v>
      </c>
      <c r="AT131" s="34" t="s">
        <v>77</v>
      </c>
      <c r="AU131" s="34" t="s">
        <v>77</v>
      </c>
      <c r="AV131" s="17" t="s">
        <v>84</v>
      </c>
      <c r="AW131" s="17" t="s">
        <v>85</v>
      </c>
      <c r="AX131" s="17" t="s">
        <v>86</v>
      </c>
      <c r="AY131" s="17" t="s">
        <v>84</v>
      </c>
      <c r="AZ131" s="17"/>
      <c r="BA131" s="40"/>
    </row>
    <row r="132" spans="1:56" ht="71.25" x14ac:dyDescent="0.2">
      <c r="B132" s="1"/>
      <c r="E132" s="39" t="s">
        <v>393</v>
      </c>
      <c r="F132" s="10" t="s">
        <v>71</v>
      </c>
      <c r="G132" s="10" t="s">
        <v>10</v>
      </c>
      <c r="H132" s="10" t="s">
        <v>13</v>
      </c>
      <c r="I132" s="10"/>
      <c r="J132" s="11" t="s">
        <v>130</v>
      </c>
      <c r="K132" s="11" t="s">
        <v>93</v>
      </c>
      <c r="L132" s="41" t="s">
        <v>74</v>
      </c>
      <c r="M132" s="41"/>
      <c r="N132" s="42">
        <v>0</v>
      </c>
      <c r="O132" s="10">
        <v>1</v>
      </c>
      <c r="P132" s="10" t="s">
        <v>75</v>
      </c>
      <c r="Q132" s="29">
        <v>46055</v>
      </c>
      <c r="R132" s="29">
        <v>46203</v>
      </c>
      <c r="S132" s="12">
        <v>80563000</v>
      </c>
      <c r="T132" s="30"/>
      <c r="U132" s="30"/>
      <c r="V132" s="12"/>
      <c r="W132" s="45">
        <f t="shared" si="49"/>
        <v>5</v>
      </c>
      <c r="X132" s="13">
        <f>+S132</f>
        <v>80563000</v>
      </c>
      <c r="Y132" s="13" t="s">
        <v>434</v>
      </c>
      <c r="Z132" s="2" t="s">
        <v>131</v>
      </c>
      <c r="AA132" s="31" t="s">
        <v>91</v>
      </c>
      <c r="AB132" s="31" t="s">
        <v>77</v>
      </c>
      <c r="AC132" s="15" t="str">
        <f t="shared" si="37"/>
        <v>CON-117</v>
      </c>
      <c r="AD132" s="14">
        <v>80111600</v>
      </c>
      <c r="AE132" s="43" t="s">
        <v>351</v>
      </c>
      <c r="AF132" s="32" t="s">
        <v>119</v>
      </c>
      <c r="AG132" s="32" t="s">
        <v>119</v>
      </c>
      <c r="AH132" s="33">
        <f t="shared" si="46"/>
        <v>5</v>
      </c>
      <c r="AI132" s="34" t="s">
        <v>78</v>
      </c>
      <c r="AJ132" s="19" t="s">
        <v>79</v>
      </c>
      <c r="AK132" s="35">
        <f t="shared" si="38"/>
        <v>80563000</v>
      </c>
      <c r="AL132" s="35">
        <f t="shared" si="50"/>
        <v>80563000</v>
      </c>
      <c r="AM132" s="34" t="s">
        <v>77</v>
      </c>
      <c r="AN132" s="34" t="s">
        <v>80</v>
      </c>
      <c r="AO132" s="36" t="s">
        <v>465</v>
      </c>
      <c r="AP132" s="37" t="s">
        <v>81</v>
      </c>
      <c r="AQ132" s="16" t="str">
        <f>H132</f>
        <v>DOCTORADO INTERINSTITUCIONAL EN EDUCACIÓN</v>
      </c>
      <c r="AR132" s="14" t="s">
        <v>82</v>
      </c>
      <c r="AS132" s="38" t="s">
        <v>83</v>
      </c>
      <c r="AT132" s="34" t="s">
        <v>77</v>
      </c>
      <c r="AU132" s="34" t="s">
        <v>77</v>
      </c>
      <c r="AV132" s="17" t="s">
        <v>84</v>
      </c>
      <c r="AW132" s="17" t="s">
        <v>85</v>
      </c>
      <c r="AX132" s="17" t="s">
        <v>86</v>
      </c>
      <c r="AY132" s="17" t="s">
        <v>84</v>
      </c>
      <c r="AZ132" s="17"/>
      <c r="BA132" s="40"/>
    </row>
    <row r="133" spans="1:56" ht="71.25" x14ac:dyDescent="0.2">
      <c r="B133" s="1"/>
      <c r="E133" s="39" t="s">
        <v>267</v>
      </c>
      <c r="F133" s="10" t="s">
        <v>71</v>
      </c>
      <c r="G133" s="10" t="s">
        <v>10</v>
      </c>
      <c r="H133" s="10" t="s">
        <v>13</v>
      </c>
      <c r="I133" s="10"/>
      <c r="J133" s="11" t="s">
        <v>130</v>
      </c>
      <c r="K133" s="11" t="s">
        <v>93</v>
      </c>
      <c r="L133" s="41" t="s">
        <v>74</v>
      </c>
      <c r="M133" s="41"/>
      <c r="N133" s="42">
        <v>0</v>
      </c>
      <c r="O133" s="10">
        <v>1</v>
      </c>
      <c r="P133" s="10" t="s">
        <v>75</v>
      </c>
      <c r="Q133" s="29">
        <v>46223</v>
      </c>
      <c r="R133" s="29">
        <v>46368</v>
      </c>
      <c r="S133" s="12">
        <v>107417610</v>
      </c>
      <c r="T133" s="30"/>
      <c r="U133" s="30"/>
      <c r="V133" s="12"/>
      <c r="W133" s="45">
        <f t="shared" si="49"/>
        <v>4.8</v>
      </c>
      <c r="X133" s="13">
        <f>+S133</f>
        <v>107417610</v>
      </c>
      <c r="Y133" s="13" t="s">
        <v>434</v>
      </c>
      <c r="Z133" s="2" t="s">
        <v>131</v>
      </c>
      <c r="AA133" s="31" t="s">
        <v>91</v>
      </c>
      <c r="AB133" s="31" t="s">
        <v>77</v>
      </c>
      <c r="AC133" s="15" t="str">
        <f t="shared" si="37"/>
        <v>CON-118</v>
      </c>
      <c r="AD133" s="14">
        <v>80111600</v>
      </c>
      <c r="AE133" s="43" t="s">
        <v>353</v>
      </c>
      <c r="AF133" s="32" t="s">
        <v>119</v>
      </c>
      <c r="AG133" s="32" t="s">
        <v>119</v>
      </c>
      <c r="AH133" s="33">
        <f t="shared" si="46"/>
        <v>4.8</v>
      </c>
      <c r="AI133" s="34" t="s">
        <v>78</v>
      </c>
      <c r="AJ133" s="19" t="s">
        <v>79</v>
      </c>
      <c r="AK133" s="35">
        <f t="shared" si="38"/>
        <v>107417610</v>
      </c>
      <c r="AL133" s="35">
        <f t="shared" si="50"/>
        <v>107417610</v>
      </c>
      <c r="AM133" s="34" t="s">
        <v>77</v>
      </c>
      <c r="AN133" s="34" t="s">
        <v>80</v>
      </c>
      <c r="AO133" s="36" t="s">
        <v>465</v>
      </c>
      <c r="AP133" s="37" t="s">
        <v>81</v>
      </c>
      <c r="AQ133" s="16" t="str">
        <f>H133</f>
        <v>DOCTORADO INTERINSTITUCIONAL EN EDUCACIÓN</v>
      </c>
      <c r="AR133" s="14" t="s">
        <v>82</v>
      </c>
      <c r="AS133" s="38" t="s">
        <v>83</v>
      </c>
      <c r="AT133" s="34" t="s">
        <v>77</v>
      </c>
      <c r="AU133" s="34" t="s">
        <v>77</v>
      </c>
      <c r="AV133" s="17" t="s">
        <v>84</v>
      </c>
      <c r="AW133" s="17" t="s">
        <v>85</v>
      </c>
      <c r="AX133" s="17" t="s">
        <v>86</v>
      </c>
      <c r="AY133" s="17" t="s">
        <v>84</v>
      </c>
      <c r="AZ133" s="17"/>
      <c r="BA133" s="40"/>
    </row>
    <row r="134" spans="1:56" ht="71.25" x14ac:dyDescent="0.2">
      <c r="B134" s="1"/>
      <c r="E134" s="39" t="s">
        <v>284</v>
      </c>
      <c r="F134" s="10" t="s">
        <v>71</v>
      </c>
      <c r="G134" s="10" t="s">
        <v>10</v>
      </c>
      <c r="H134" s="10" t="s">
        <v>13</v>
      </c>
      <c r="I134" s="10"/>
      <c r="J134" s="11" t="s">
        <v>130</v>
      </c>
      <c r="K134" s="11" t="s">
        <v>93</v>
      </c>
      <c r="L134" s="41" t="s">
        <v>74</v>
      </c>
      <c r="M134" s="41"/>
      <c r="N134" s="42">
        <v>0</v>
      </c>
      <c r="O134" s="10">
        <v>1</v>
      </c>
      <c r="P134" s="10" t="s">
        <v>75</v>
      </c>
      <c r="Q134" s="29">
        <v>46223</v>
      </c>
      <c r="R134" s="29">
        <v>46368</v>
      </c>
      <c r="S134" s="12">
        <v>107417610</v>
      </c>
      <c r="T134" s="30"/>
      <c r="U134" s="30"/>
      <c r="V134" s="12"/>
      <c r="W134" s="45">
        <f>ROUND(((YEAR(R134)-YEAR(Q134))*12 + (MONTH(R134)-MONTH(Q134))) + (DAY(R134)-1)/DAY(EOMONTH(R134,0)) - (DAY(Q134)-1)/DAY(EOMONTH(Q134,0)),1)+0.1</f>
        <v>4.8</v>
      </c>
      <c r="X134" s="13">
        <f>+S134</f>
        <v>107417610</v>
      </c>
      <c r="Y134" s="13" t="s">
        <v>434</v>
      </c>
      <c r="Z134" s="2" t="s">
        <v>131</v>
      </c>
      <c r="AA134" s="31" t="s">
        <v>91</v>
      </c>
      <c r="AB134" s="31" t="s">
        <v>77</v>
      </c>
      <c r="AC134" s="15" t="str">
        <f t="shared" si="37"/>
        <v>CON-119</v>
      </c>
      <c r="AD134" s="14">
        <v>80111600</v>
      </c>
      <c r="AE134" s="43" t="s">
        <v>352</v>
      </c>
      <c r="AF134" s="32" t="s">
        <v>119</v>
      </c>
      <c r="AG134" s="32" t="s">
        <v>119</v>
      </c>
      <c r="AH134" s="33">
        <f t="shared" si="46"/>
        <v>4.8</v>
      </c>
      <c r="AI134" s="34" t="s">
        <v>78</v>
      </c>
      <c r="AJ134" s="19" t="s">
        <v>79</v>
      </c>
      <c r="AK134" s="35">
        <f t="shared" si="38"/>
        <v>107417610</v>
      </c>
      <c r="AL134" s="35">
        <f t="shared" si="50"/>
        <v>107417610</v>
      </c>
      <c r="AM134" s="34" t="s">
        <v>77</v>
      </c>
      <c r="AN134" s="34" t="s">
        <v>80</v>
      </c>
      <c r="AO134" s="36" t="s">
        <v>465</v>
      </c>
      <c r="AP134" s="37" t="s">
        <v>81</v>
      </c>
      <c r="AQ134" s="16" t="str">
        <f>H134</f>
        <v>DOCTORADO INTERINSTITUCIONAL EN EDUCACIÓN</v>
      </c>
      <c r="AR134" s="14" t="s">
        <v>82</v>
      </c>
      <c r="AS134" s="38" t="s">
        <v>83</v>
      </c>
      <c r="AT134" s="34" t="s">
        <v>77</v>
      </c>
      <c r="AU134" s="34" t="s">
        <v>77</v>
      </c>
      <c r="AV134" s="17" t="s">
        <v>84</v>
      </c>
      <c r="AW134" s="17" t="s">
        <v>85</v>
      </c>
      <c r="AX134" s="17" t="s">
        <v>86</v>
      </c>
      <c r="AY134" s="17" t="s">
        <v>84</v>
      </c>
      <c r="AZ134" s="17"/>
      <c r="BA134" s="40"/>
    </row>
    <row r="135" spans="1:56" ht="57" x14ac:dyDescent="0.2">
      <c r="B135" s="1"/>
      <c r="E135" s="39" t="s">
        <v>290</v>
      </c>
      <c r="F135" s="10" t="s">
        <v>71</v>
      </c>
      <c r="G135" s="10" t="s">
        <v>17</v>
      </c>
      <c r="H135" s="10" t="s">
        <v>453</v>
      </c>
      <c r="I135" s="10"/>
      <c r="J135" s="11" t="s">
        <v>185</v>
      </c>
      <c r="K135" s="11" t="s">
        <v>88</v>
      </c>
      <c r="L135" s="41" t="s">
        <v>96</v>
      </c>
      <c r="M135" s="41">
        <v>3</v>
      </c>
      <c r="N135" s="42">
        <v>5842200</v>
      </c>
      <c r="O135" s="10">
        <v>1</v>
      </c>
      <c r="P135" s="10" t="s">
        <v>90</v>
      </c>
      <c r="Q135" s="29">
        <v>46063</v>
      </c>
      <c r="R135" s="29">
        <v>46366</v>
      </c>
      <c r="S135" s="12">
        <f>N135*W135</f>
        <v>59006220</v>
      </c>
      <c r="T135" s="30"/>
      <c r="U135" s="30"/>
      <c r="V135" s="12"/>
      <c r="W135" s="45">
        <f>ROUND(((YEAR(R135)-YEAR(Q135))*12 + (MONTH(R135)-MONTH(Q135))) + (DAY(R135)-1)/DAY(EOMONTH(R135,0)) - (DAY(Q135)-1)/DAY(EOMONTH(Q135,0)),1)+0.1</f>
        <v>10.1</v>
      </c>
      <c r="X135" s="13">
        <f>+S135+V135</f>
        <v>59006220</v>
      </c>
      <c r="Y135" s="13" t="s">
        <v>434</v>
      </c>
      <c r="Z135" s="2" t="s">
        <v>76</v>
      </c>
      <c r="AA135" s="31" t="s">
        <v>91</v>
      </c>
      <c r="AB135" s="31" t="s">
        <v>77</v>
      </c>
      <c r="AC135" s="15" t="str">
        <f t="shared" si="37"/>
        <v>CON-120</v>
      </c>
      <c r="AD135" s="14">
        <v>80111600</v>
      </c>
      <c r="AE135" s="43" t="s">
        <v>339</v>
      </c>
      <c r="AF135" s="32" t="s">
        <v>119</v>
      </c>
      <c r="AG135" s="32" t="s">
        <v>119</v>
      </c>
      <c r="AH135" s="33">
        <v>10.3</v>
      </c>
      <c r="AI135" s="34" t="s">
        <v>78</v>
      </c>
      <c r="AJ135" s="19" t="s">
        <v>79</v>
      </c>
      <c r="AK135" s="35">
        <f t="shared" si="38"/>
        <v>59006220</v>
      </c>
      <c r="AL135" s="35">
        <f t="shared" ref="AL135:AL148" si="51">+AK135</f>
        <v>59006220</v>
      </c>
      <c r="AM135" s="34" t="s">
        <v>77</v>
      </c>
      <c r="AN135" s="34" t="s">
        <v>80</v>
      </c>
      <c r="AO135" s="36" t="s">
        <v>465</v>
      </c>
      <c r="AP135" s="37" t="s">
        <v>81</v>
      </c>
      <c r="AQ135" s="16" t="s">
        <v>20</v>
      </c>
      <c r="AR135" s="14" t="s">
        <v>82</v>
      </c>
      <c r="AS135" s="38" t="s">
        <v>83</v>
      </c>
      <c r="AT135" s="34" t="s">
        <v>77</v>
      </c>
      <c r="AU135" s="34" t="s">
        <v>77</v>
      </c>
      <c r="AV135" s="17" t="s">
        <v>84</v>
      </c>
      <c r="AW135" s="17" t="s">
        <v>85</v>
      </c>
      <c r="AX135" s="17" t="s">
        <v>86</v>
      </c>
      <c r="AY135" s="17" t="s">
        <v>84</v>
      </c>
      <c r="AZ135" s="17"/>
      <c r="BA135" s="40"/>
    </row>
    <row r="136" spans="1:56" ht="57" x14ac:dyDescent="0.2">
      <c r="B136" s="1"/>
      <c r="E136" s="39" t="s">
        <v>292</v>
      </c>
      <c r="F136" s="10" t="s">
        <v>71</v>
      </c>
      <c r="G136" s="10" t="s">
        <v>3</v>
      </c>
      <c r="H136" s="10" t="s">
        <v>318</v>
      </c>
      <c r="I136" s="10"/>
      <c r="J136" s="11" t="s">
        <v>87</v>
      </c>
      <c r="K136" s="11" t="s">
        <v>88</v>
      </c>
      <c r="L136" s="41" t="s">
        <v>89</v>
      </c>
      <c r="M136" s="41">
        <v>6</v>
      </c>
      <c r="N136" s="42">
        <v>4851000</v>
      </c>
      <c r="O136" s="10">
        <v>1</v>
      </c>
      <c r="P136" s="10" t="s">
        <v>90</v>
      </c>
      <c r="Q136" s="29">
        <v>46064</v>
      </c>
      <c r="R136" s="29">
        <v>46171</v>
      </c>
      <c r="S136" s="12">
        <f>N136*((R136-Q136+1)/30)</f>
        <v>17463600</v>
      </c>
      <c r="T136" s="30">
        <v>46240</v>
      </c>
      <c r="U136" s="30">
        <v>46356</v>
      </c>
      <c r="V136" s="12">
        <f>N136*((U136-T136+1)/30)</f>
        <v>18918900</v>
      </c>
      <c r="W136" s="45">
        <v>7.5</v>
      </c>
      <c r="X136" s="13">
        <f>+V136+S136</f>
        <v>36382500</v>
      </c>
      <c r="Y136" s="13" t="s">
        <v>434</v>
      </c>
      <c r="Z136" s="2" t="s">
        <v>76</v>
      </c>
      <c r="AA136" s="31" t="s">
        <v>91</v>
      </c>
      <c r="AB136" s="31" t="s">
        <v>77</v>
      </c>
      <c r="AC136" s="15" t="str">
        <f t="shared" si="37"/>
        <v>CON-121</v>
      </c>
      <c r="AD136" s="14" t="s">
        <v>293</v>
      </c>
      <c r="AE136" s="43" t="s">
        <v>506</v>
      </c>
      <c r="AF136" s="32" t="s">
        <v>119</v>
      </c>
      <c r="AG136" s="32" t="s">
        <v>119</v>
      </c>
      <c r="AH136" s="33">
        <f t="shared" ref="AH136:AH150" si="52">+W136</f>
        <v>7.5</v>
      </c>
      <c r="AI136" s="34" t="s">
        <v>78</v>
      </c>
      <c r="AJ136" s="19" t="s">
        <v>79</v>
      </c>
      <c r="AK136" s="35">
        <f t="shared" si="38"/>
        <v>36382500</v>
      </c>
      <c r="AL136" s="35">
        <f>+AK136</f>
        <v>36382500</v>
      </c>
      <c r="AM136" s="34" t="s">
        <v>77</v>
      </c>
      <c r="AN136" s="34" t="s">
        <v>80</v>
      </c>
      <c r="AO136" s="36" t="s">
        <v>465</v>
      </c>
      <c r="AP136" s="37" t="s">
        <v>81</v>
      </c>
      <c r="AQ136" s="16" t="s">
        <v>318</v>
      </c>
      <c r="AR136" s="14" t="s">
        <v>82</v>
      </c>
      <c r="AS136" s="38" t="s">
        <v>83</v>
      </c>
      <c r="AT136" s="34" t="s">
        <v>77</v>
      </c>
      <c r="AU136" s="34" t="s">
        <v>77</v>
      </c>
      <c r="AV136" s="17" t="s">
        <v>84</v>
      </c>
      <c r="AW136" s="17" t="s">
        <v>85</v>
      </c>
      <c r="AX136" s="17" t="s">
        <v>86</v>
      </c>
      <c r="AY136" s="17" t="s">
        <v>84</v>
      </c>
      <c r="AZ136" s="17"/>
      <c r="BA136" s="40"/>
    </row>
    <row r="137" spans="1:56" ht="128.25" x14ac:dyDescent="0.2">
      <c r="B137" s="1"/>
      <c r="E137" s="39" t="s">
        <v>299</v>
      </c>
      <c r="F137" s="10" t="s">
        <v>71</v>
      </c>
      <c r="G137" s="10" t="s">
        <v>449</v>
      </c>
      <c r="H137" s="10" t="s">
        <v>355</v>
      </c>
      <c r="I137" s="10"/>
      <c r="J137" s="11" t="s">
        <v>87</v>
      </c>
      <c r="K137" s="11" t="s">
        <v>88</v>
      </c>
      <c r="L137" s="41" t="s">
        <v>89</v>
      </c>
      <c r="M137" s="41">
        <v>4</v>
      </c>
      <c r="N137" s="42">
        <v>4299750</v>
      </c>
      <c r="O137" s="10">
        <v>1</v>
      </c>
      <c r="P137" s="10" t="s">
        <v>90</v>
      </c>
      <c r="Q137" s="29">
        <v>46055</v>
      </c>
      <c r="R137" s="29">
        <v>46356</v>
      </c>
      <c r="S137" s="12">
        <f t="shared" ref="S137:S155" si="53">N137*W137</f>
        <v>42997500</v>
      </c>
      <c r="T137" s="30"/>
      <c r="U137" s="30"/>
      <c r="V137" s="12">
        <v>0</v>
      </c>
      <c r="W137" s="45">
        <f>ROUND(((YEAR(R137)-YEAR(Q137))*12 + (MONTH(R137)-MONTH(Q137))) + (DAY(R137)-1)/DAY(EOMONTH(R137,0)) - (DAY(Q137)-1)/DAY(EOMONTH(Q137,0)),1)+0.1</f>
        <v>10</v>
      </c>
      <c r="X137" s="13">
        <f t="shared" ref="X137:X168" si="54">+S137+V137</f>
        <v>42997500</v>
      </c>
      <c r="Y137" s="13" t="s">
        <v>434</v>
      </c>
      <c r="Z137" s="2" t="s">
        <v>76</v>
      </c>
      <c r="AA137" s="31" t="s">
        <v>91</v>
      </c>
      <c r="AB137" s="31" t="s">
        <v>77</v>
      </c>
      <c r="AC137" s="15" t="str">
        <f t="shared" si="37"/>
        <v>CON-122</v>
      </c>
      <c r="AD137" s="14">
        <v>80111600</v>
      </c>
      <c r="AE137" s="43" t="s">
        <v>356</v>
      </c>
      <c r="AF137" s="32" t="s">
        <v>119</v>
      </c>
      <c r="AG137" s="32" t="s">
        <v>119</v>
      </c>
      <c r="AH137" s="33">
        <f t="shared" si="52"/>
        <v>10</v>
      </c>
      <c r="AI137" s="34" t="s">
        <v>78</v>
      </c>
      <c r="AJ137" s="19" t="s">
        <v>79</v>
      </c>
      <c r="AK137" s="35">
        <f t="shared" si="38"/>
        <v>42997500</v>
      </c>
      <c r="AL137" s="35">
        <f t="shared" ref="AL137" si="55">+AK137</f>
        <v>42997500</v>
      </c>
      <c r="AM137" s="34" t="s">
        <v>77</v>
      </c>
      <c r="AN137" s="34" t="s">
        <v>80</v>
      </c>
      <c r="AO137" s="36" t="s">
        <v>465</v>
      </c>
      <c r="AP137" s="37" t="s">
        <v>81</v>
      </c>
      <c r="AQ137" s="16" t="s">
        <v>22</v>
      </c>
      <c r="AR137" s="14" t="s">
        <v>82</v>
      </c>
      <c r="AS137" s="38" t="s">
        <v>83</v>
      </c>
      <c r="AT137" s="34" t="s">
        <v>77</v>
      </c>
      <c r="AU137" s="34" t="s">
        <v>77</v>
      </c>
      <c r="AV137" s="17" t="s">
        <v>84</v>
      </c>
      <c r="AW137" s="17" t="s">
        <v>85</v>
      </c>
      <c r="AX137" s="17" t="s">
        <v>86</v>
      </c>
      <c r="AY137" s="17" t="s">
        <v>84</v>
      </c>
      <c r="AZ137" s="17"/>
      <c r="BA137" s="40"/>
      <c r="BB137" s="1" t="s">
        <v>490</v>
      </c>
      <c r="BC137" s="1">
        <v>42178500</v>
      </c>
      <c r="BD137" s="1" t="s">
        <v>491</v>
      </c>
    </row>
    <row r="138" spans="1:56" ht="128.25" x14ac:dyDescent="0.2">
      <c r="A138" s="1" t="s">
        <v>94</v>
      </c>
      <c r="B138" s="1" t="s">
        <v>336</v>
      </c>
      <c r="E138" s="39" t="s">
        <v>300</v>
      </c>
      <c r="F138" s="10" t="s">
        <v>71</v>
      </c>
      <c r="G138" s="10" t="s">
        <v>449</v>
      </c>
      <c r="H138" s="10" t="s">
        <v>194</v>
      </c>
      <c r="I138" s="10" t="s">
        <v>417</v>
      </c>
      <c r="J138" s="11" t="s">
        <v>87</v>
      </c>
      <c r="K138" s="11" t="s">
        <v>88</v>
      </c>
      <c r="L138" s="41" t="s">
        <v>96</v>
      </c>
      <c r="M138" s="41">
        <v>4</v>
      </c>
      <c r="N138" s="42">
        <v>6224400</v>
      </c>
      <c r="O138" s="10">
        <v>1</v>
      </c>
      <c r="P138" s="10" t="s">
        <v>90</v>
      </c>
      <c r="Q138" s="29">
        <v>46058</v>
      </c>
      <c r="R138" s="29">
        <v>46203</v>
      </c>
      <c r="S138" s="12">
        <f t="shared" si="53"/>
        <v>30499559.999999996</v>
      </c>
      <c r="T138" s="30"/>
      <c r="U138" s="30"/>
      <c r="V138" s="12">
        <f>IF($P138="MENSUAL",ROUND((((U138-T138))/30),0)*$N138,((U138-T138)/30)*$N138)</f>
        <v>0</v>
      </c>
      <c r="W138" s="45">
        <f t="shared" ref="W138:W141" si="56">ROUND(((YEAR(R138)-YEAR(Q138))*12 + (MONTH(R138)-MONTH(Q138))) + (DAY(R138)-1)/DAY(EOMONTH(R138,0)) - (DAY(Q138)-1)/DAY(EOMONTH(Q138,0)),1)+0.1</f>
        <v>4.8999999999999995</v>
      </c>
      <c r="X138" s="13">
        <f t="shared" si="54"/>
        <v>30499559.999999996</v>
      </c>
      <c r="Y138" s="13" t="s">
        <v>434</v>
      </c>
      <c r="Z138" s="2" t="s">
        <v>76</v>
      </c>
      <c r="AA138" s="31" t="s">
        <v>91</v>
      </c>
      <c r="AB138" s="31" t="s">
        <v>77</v>
      </c>
      <c r="AC138" s="15" t="str">
        <f t="shared" si="37"/>
        <v>CON-123</v>
      </c>
      <c r="AD138" s="14">
        <v>80111600</v>
      </c>
      <c r="AE138" s="43" t="s">
        <v>373</v>
      </c>
      <c r="AF138" s="32" t="s">
        <v>119</v>
      </c>
      <c r="AG138" s="32" t="s">
        <v>119</v>
      </c>
      <c r="AH138" s="33">
        <f t="shared" si="52"/>
        <v>4.8999999999999995</v>
      </c>
      <c r="AI138" s="34" t="s">
        <v>78</v>
      </c>
      <c r="AJ138" s="19" t="s">
        <v>79</v>
      </c>
      <c r="AK138" s="35">
        <f t="shared" si="38"/>
        <v>30499559.999999996</v>
      </c>
      <c r="AL138" s="35">
        <f>+AK138</f>
        <v>30499559.999999996</v>
      </c>
      <c r="AM138" s="34" t="s">
        <v>77</v>
      </c>
      <c r="AN138" s="34" t="s">
        <v>80</v>
      </c>
      <c r="AO138" s="36" t="s">
        <v>465</v>
      </c>
      <c r="AP138" s="37" t="s">
        <v>81</v>
      </c>
      <c r="AQ138" s="16" t="str">
        <f t="shared" ref="AQ138:AQ143" si="57">H138</f>
        <v xml:space="preserve">DESPACHO </v>
      </c>
      <c r="AR138" s="14" t="s">
        <v>82</v>
      </c>
      <c r="AS138" s="38" t="s">
        <v>83</v>
      </c>
      <c r="AT138" s="34" t="s">
        <v>77</v>
      </c>
      <c r="AU138" s="34" t="s">
        <v>77</v>
      </c>
      <c r="AV138" s="17" t="s">
        <v>84</v>
      </c>
      <c r="AW138" s="17" t="s">
        <v>85</v>
      </c>
      <c r="AX138" s="17" t="s">
        <v>86</v>
      </c>
      <c r="AY138" s="17" t="s">
        <v>84</v>
      </c>
      <c r="AZ138" s="17"/>
      <c r="BA138" s="40"/>
    </row>
    <row r="139" spans="1:56" ht="99.75" x14ac:dyDescent="0.2">
      <c r="A139" s="1" t="s">
        <v>94</v>
      </c>
      <c r="B139" s="1" t="s">
        <v>336</v>
      </c>
      <c r="E139" s="39" t="s">
        <v>301</v>
      </c>
      <c r="F139" s="10" t="s">
        <v>71</v>
      </c>
      <c r="G139" s="10" t="s">
        <v>449</v>
      </c>
      <c r="H139" s="10" t="s">
        <v>194</v>
      </c>
      <c r="I139" s="10" t="s">
        <v>417</v>
      </c>
      <c r="J139" s="11" t="s">
        <v>87</v>
      </c>
      <c r="K139" s="11" t="s">
        <v>88</v>
      </c>
      <c r="L139" s="41" t="s">
        <v>96</v>
      </c>
      <c r="M139" s="41"/>
      <c r="N139" s="42">
        <v>5898375</v>
      </c>
      <c r="O139" s="10">
        <v>1</v>
      </c>
      <c r="P139" s="10" t="s">
        <v>90</v>
      </c>
      <c r="Q139" s="29">
        <v>46058</v>
      </c>
      <c r="R139" s="29">
        <v>46203</v>
      </c>
      <c r="S139" s="12">
        <f t="shared" si="53"/>
        <v>28902037.499999996</v>
      </c>
      <c r="T139" s="30"/>
      <c r="U139" s="30"/>
      <c r="V139" s="12">
        <f>IF($P139="MENSUAL",ROUND((((U139-T139))/30),0)*$N139,((U139-T139)/30)*$N139)</f>
        <v>0</v>
      </c>
      <c r="W139" s="45">
        <f t="shared" si="56"/>
        <v>4.8999999999999995</v>
      </c>
      <c r="X139" s="13">
        <f t="shared" si="54"/>
        <v>28902037.499999996</v>
      </c>
      <c r="Y139" s="13" t="s">
        <v>434</v>
      </c>
      <c r="Z139" s="2" t="s">
        <v>76</v>
      </c>
      <c r="AA139" s="31" t="s">
        <v>91</v>
      </c>
      <c r="AB139" s="31" t="s">
        <v>77</v>
      </c>
      <c r="AC139" s="15" t="str">
        <f t="shared" si="37"/>
        <v>CON-124</v>
      </c>
      <c r="AD139" s="14">
        <v>80111600</v>
      </c>
      <c r="AE139" s="43" t="s">
        <v>363</v>
      </c>
      <c r="AF139" s="32" t="s">
        <v>119</v>
      </c>
      <c r="AG139" s="32" t="s">
        <v>119</v>
      </c>
      <c r="AH139" s="33">
        <f t="shared" si="52"/>
        <v>4.8999999999999995</v>
      </c>
      <c r="AI139" s="34" t="s">
        <v>78</v>
      </c>
      <c r="AJ139" s="19" t="s">
        <v>79</v>
      </c>
      <c r="AK139" s="35">
        <f t="shared" si="38"/>
        <v>28902037.499999996</v>
      </c>
      <c r="AL139" s="35">
        <f t="shared" ref="AL139:AL141" si="58">+AK139</f>
        <v>28902037.499999996</v>
      </c>
      <c r="AM139" s="34" t="s">
        <v>77</v>
      </c>
      <c r="AN139" s="34" t="s">
        <v>80</v>
      </c>
      <c r="AO139" s="36" t="s">
        <v>465</v>
      </c>
      <c r="AP139" s="37" t="s">
        <v>81</v>
      </c>
      <c r="AQ139" s="16" t="str">
        <f t="shared" si="57"/>
        <v xml:space="preserve">DESPACHO </v>
      </c>
      <c r="AR139" s="14" t="s">
        <v>82</v>
      </c>
      <c r="AS139" s="38" t="s">
        <v>83</v>
      </c>
      <c r="AT139" s="34" t="s">
        <v>77</v>
      </c>
      <c r="AU139" s="34" t="s">
        <v>77</v>
      </c>
      <c r="AV139" s="17" t="s">
        <v>84</v>
      </c>
      <c r="AW139" s="17" t="s">
        <v>85</v>
      </c>
      <c r="AX139" s="17" t="s">
        <v>86</v>
      </c>
      <c r="AY139" s="17" t="s">
        <v>84</v>
      </c>
      <c r="AZ139" s="17"/>
      <c r="BA139" s="40"/>
    </row>
    <row r="140" spans="1:56" ht="156.75" x14ac:dyDescent="0.2">
      <c r="A140" s="1" t="s">
        <v>94</v>
      </c>
      <c r="B140" s="1" t="s">
        <v>336</v>
      </c>
      <c r="E140" s="39" t="s">
        <v>302</v>
      </c>
      <c r="F140" s="10" t="s">
        <v>71</v>
      </c>
      <c r="G140" s="10" t="s">
        <v>449</v>
      </c>
      <c r="H140" s="10" t="s">
        <v>194</v>
      </c>
      <c r="I140" s="10" t="s">
        <v>417</v>
      </c>
      <c r="J140" s="11" t="s">
        <v>87</v>
      </c>
      <c r="K140" s="11" t="s">
        <v>88</v>
      </c>
      <c r="L140" s="41" t="s">
        <v>96</v>
      </c>
      <c r="M140" s="41"/>
      <c r="N140" s="42">
        <v>5898375</v>
      </c>
      <c r="O140" s="10">
        <v>1</v>
      </c>
      <c r="P140" s="10" t="s">
        <v>90</v>
      </c>
      <c r="Q140" s="29">
        <v>46058</v>
      </c>
      <c r="R140" s="29">
        <v>46203</v>
      </c>
      <c r="S140" s="12">
        <f t="shared" si="53"/>
        <v>28902037.499999996</v>
      </c>
      <c r="T140" s="30"/>
      <c r="U140" s="30"/>
      <c r="V140" s="12">
        <f>IF($P140="MENSUAL",ROUND((((U140-T140))/30),0)*$N140,((U140-T140)/30)*$N140)</f>
        <v>0</v>
      </c>
      <c r="W140" s="45">
        <f t="shared" si="56"/>
        <v>4.8999999999999995</v>
      </c>
      <c r="X140" s="13">
        <f t="shared" si="54"/>
        <v>28902037.499999996</v>
      </c>
      <c r="Y140" s="13" t="s">
        <v>434</v>
      </c>
      <c r="Z140" s="2" t="s">
        <v>76</v>
      </c>
      <c r="AA140" s="31" t="s">
        <v>91</v>
      </c>
      <c r="AB140" s="31" t="s">
        <v>77</v>
      </c>
      <c r="AC140" s="15" t="str">
        <f t="shared" si="37"/>
        <v>CON-125</v>
      </c>
      <c r="AD140" s="14">
        <v>80111600</v>
      </c>
      <c r="AE140" s="43" t="s">
        <v>488</v>
      </c>
      <c r="AF140" s="32" t="s">
        <v>119</v>
      </c>
      <c r="AG140" s="32" t="s">
        <v>119</v>
      </c>
      <c r="AH140" s="33">
        <f t="shared" si="52"/>
        <v>4.8999999999999995</v>
      </c>
      <c r="AI140" s="34" t="s">
        <v>78</v>
      </c>
      <c r="AJ140" s="19" t="s">
        <v>79</v>
      </c>
      <c r="AK140" s="35">
        <f t="shared" si="38"/>
        <v>28902037.499999996</v>
      </c>
      <c r="AL140" s="35">
        <f t="shared" si="58"/>
        <v>28902037.499999996</v>
      </c>
      <c r="AM140" s="34" t="s">
        <v>77</v>
      </c>
      <c r="AN140" s="34" t="s">
        <v>80</v>
      </c>
      <c r="AO140" s="36" t="s">
        <v>465</v>
      </c>
      <c r="AP140" s="37" t="s">
        <v>81</v>
      </c>
      <c r="AQ140" s="16" t="str">
        <f t="shared" si="57"/>
        <v xml:space="preserve">DESPACHO </v>
      </c>
      <c r="AR140" s="14" t="s">
        <v>82</v>
      </c>
      <c r="AS140" s="38" t="s">
        <v>83</v>
      </c>
      <c r="AT140" s="34" t="s">
        <v>77</v>
      </c>
      <c r="AU140" s="34" t="s">
        <v>77</v>
      </c>
      <c r="AV140" s="17" t="s">
        <v>84</v>
      </c>
      <c r="AW140" s="17" t="s">
        <v>85</v>
      </c>
      <c r="AX140" s="17" t="s">
        <v>86</v>
      </c>
      <c r="AY140" s="17" t="s">
        <v>84</v>
      </c>
      <c r="AZ140" s="17"/>
      <c r="BA140" s="40"/>
    </row>
    <row r="141" spans="1:56" ht="114" x14ac:dyDescent="0.2">
      <c r="A141" s="1" t="s">
        <v>94</v>
      </c>
      <c r="B141" s="1" t="s">
        <v>336</v>
      </c>
      <c r="E141" s="39" t="s">
        <v>395</v>
      </c>
      <c r="F141" s="10" t="s">
        <v>71</v>
      </c>
      <c r="G141" s="10" t="s">
        <v>449</v>
      </c>
      <c r="H141" s="10" t="s">
        <v>194</v>
      </c>
      <c r="I141" s="10" t="s">
        <v>417</v>
      </c>
      <c r="J141" s="11" t="s">
        <v>87</v>
      </c>
      <c r="K141" s="11" t="s">
        <v>88</v>
      </c>
      <c r="L141" s="41" t="s">
        <v>96</v>
      </c>
      <c r="M141" s="41"/>
      <c r="N141" s="42">
        <v>5898375</v>
      </c>
      <c r="O141" s="10">
        <v>1</v>
      </c>
      <c r="P141" s="10" t="s">
        <v>90</v>
      </c>
      <c r="Q141" s="29">
        <v>46058</v>
      </c>
      <c r="R141" s="29">
        <v>46203</v>
      </c>
      <c r="S141" s="12">
        <f t="shared" si="53"/>
        <v>28902037.499999996</v>
      </c>
      <c r="T141" s="30"/>
      <c r="U141" s="30"/>
      <c r="V141" s="12">
        <f>IF($P141="MENSUAL",ROUND((((U141-T141))/30),0)*$N141,((U141-T141)/30)*$N141)</f>
        <v>0</v>
      </c>
      <c r="W141" s="45">
        <f t="shared" si="56"/>
        <v>4.8999999999999995</v>
      </c>
      <c r="X141" s="13">
        <f t="shared" si="54"/>
        <v>28902037.499999996</v>
      </c>
      <c r="Y141" s="13" t="s">
        <v>434</v>
      </c>
      <c r="Z141" s="2" t="s">
        <v>76</v>
      </c>
      <c r="AA141" s="31" t="s">
        <v>91</v>
      </c>
      <c r="AB141" s="31" t="s">
        <v>77</v>
      </c>
      <c r="AC141" s="15" t="str">
        <f t="shared" si="37"/>
        <v>CON-126</v>
      </c>
      <c r="AD141" s="14">
        <v>80111600</v>
      </c>
      <c r="AE141" s="43" t="s">
        <v>364</v>
      </c>
      <c r="AF141" s="32" t="s">
        <v>119</v>
      </c>
      <c r="AG141" s="32" t="s">
        <v>119</v>
      </c>
      <c r="AH141" s="33">
        <f t="shared" si="52"/>
        <v>4.8999999999999995</v>
      </c>
      <c r="AI141" s="34" t="s">
        <v>78</v>
      </c>
      <c r="AJ141" s="19" t="s">
        <v>79</v>
      </c>
      <c r="AK141" s="35">
        <f t="shared" si="38"/>
        <v>28902037.499999996</v>
      </c>
      <c r="AL141" s="35">
        <f t="shared" si="58"/>
        <v>28902037.499999996</v>
      </c>
      <c r="AM141" s="34" t="s">
        <v>77</v>
      </c>
      <c r="AN141" s="34" t="s">
        <v>80</v>
      </c>
      <c r="AO141" s="36" t="s">
        <v>465</v>
      </c>
      <c r="AP141" s="37" t="s">
        <v>81</v>
      </c>
      <c r="AQ141" s="16" t="str">
        <f t="shared" si="57"/>
        <v xml:space="preserve">DESPACHO </v>
      </c>
      <c r="AR141" s="14" t="s">
        <v>82</v>
      </c>
      <c r="AS141" s="38" t="s">
        <v>83</v>
      </c>
      <c r="AT141" s="34" t="s">
        <v>77</v>
      </c>
      <c r="AU141" s="34" t="s">
        <v>77</v>
      </c>
      <c r="AV141" s="17" t="s">
        <v>84</v>
      </c>
      <c r="AW141" s="17" t="s">
        <v>85</v>
      </c>
      <c r="AX141" s="17" t="s">
        <v>86</v>
      </c>
      <c r="AY141" s="17" t="s">
        <v>84</v>
      </c>
      <c r="AZ141" s="17"/>
      <c r="BA141" s="40"/>
    </row>
    <row r="142" spans="1:56" ht="85.5" x14ac:dyDescent="0.2">
      <c r="B142" s="1"/>
      <c r="E142" s="39" t="s">
        <v>307</v>
      </c>
      <c r="F142" s="10" t="s">
        <v>71</v>
      </c>
      <c r="G142" s="10" t="s">
        <v>3</v>
      </c>
      <c r="H142" s="10" t="s">
        <v>5</v>
      </c>
      <c r="I142" s="10" t="s">
        <v>366</v>
      </c>
      <c r="J142" s="11" t="s">
        <v>87</v>
      </c>
      <c r="K142" s="11" t="s">
        <v>88</v>
      </c>
      <c r="L142" s="41" t="s">
        <v>89</v>
      </c>
      <c r="M142" s="41">
        <v>6</v>
      </c>
      <c r="N142" s="42">
        <v>4851000</v>
      </c>
      <c r="O142" s="10">
        <v>1</v>
      </c>
      <c r="P142" s="10" t="s">
        <v>90</v>
      </c>
      <c r="Q142" s="29">
        <v>46055</v>
      </c>
      <c r="R142" s="29">
        <v>46367</v>
      </c>
      <c r="S142" s="12">
        <f t="shared" si="53"/>
        <v>50450400</v>
      </c>
      <c r="T142" s="30"/>
      <c r="U142" s="30"/>
      <c r="V142" s="12"/>
      <c r="W142" s="45">
        <f t="shared" ref="W142:W148" si="59">ROUND(((YEAR(R142)-YEAR(Q142))*12 + (MONTH(R142)-MONTH(Q142))) + (DAY(R142)-1)/DAY(EOMONTH(R142,0)) - (DAY(Q142)-1)/DAY(EOMONTH(Q142,0)),1)+0.1</f>
        <v>10.4</v>
      </c>
      <c r="X142" s="13">
        <f t="shared" si="54"/>
        <v>50450400</v>
      </c>
      <c r="Y142" s="13" t="s">
        <v>257</v>
      </c>
      <c r="Z142" s="2" t="s">
        <v>76</v>
      </c>
      <c r="AA142" s="31" t="s">
        <v>91</v>
      </c>
      <c r="AB142" s="31" t="s">
        <v>77</v>
      </c>
      <c r="AC142" s="15" t="str">
        <f t="shared" ref="AC142:AC155" si="60">"PIC-"&amp;E142</f>
        <v>PIC-127</v>
      </c>
      <c r="AD142" s="14">
        <v>80111600</v>
      </c>
      <c r="AE142" s="43" t="s">
        <v>124</v>
      </c>
      <c r="AF142" s="32" t="s">
        <v>119</v>
      </c>
      <c r="AG142" s="32" t="s">
        <v>119</v>
      </c>
      <c r="AH142" s="33">
        <f t="shared" si="52"/>
        <v>10.4</v>
      </c>
      <c r="AI142" s="34" t="s">
        <v>78</v>
      </c>
      <c r="AJ142" s="19" t="s">
        <v>79</v>
      </c>
      <c r="AK142" s="35">
        <f t="shared" si="38"/>
        <v>50450400</v>
      </c>
      <c r="AL142" s="35">
        <f t="shared" si="51"/>
        <v>50450400</v>
      </c>
      <c r="AM142" s="34" t="s">
        <v>77</v>
      </c>
      <c r="AN142" s="34" t="s">
        <v>80</v>
      </c>
      <c r="AO142" s="36" t="s">
        <v>465</v>
      </c>
      <c r="AP142" s="37" t="s">
        <v>81</v>
      </c>
      <c r="AQ142" s="16" t="str">
        <f t="shared" si="57"/>
        <v>OFICINA DE COMUNICACIONES</v>
      </c>
      <c r="AR142" s="14" t="s">
        <v>82</v>
      </c>
      <c r="AS142" s="38" t="s">
        <v>83</v>
      </c>
      <c r="AT142" s="34" t="s">
        <v>77</v>
      </c>
      <c r="AU142" s="34" t="s">
        <v>77</v>
      </c>
      <c r="AV142" s="17" t="s">
        <v>84</v>
      </c>
      <c r="AW142" s="17" t="s">
        <v>85</v>
      </c>
      <c r="AX142" s="17" t="s">
        <v>86</v>
      </c>
      <c r="AY142" s="17" t="s">
        <v>84</v>
      </c>
      <c r="AZ142" s="17"/>
      <c r="BA142" s="40"/>
    </row>
    <row r="143" spans="1:56" ht="142.5" x14ac:dyDescent="0.2">
      <c r="B143" s="1"/>
      <c r="E143" s="39" t="s">
        <v>308</v>
      </c>
      <c r="F143" s="10" t="s">
        <v>71</v>
      </c>
      <c r="G143" s="10" t="s">
        <v>10</v>
      </c>
      <c r="H143" s="10" t="s">
        <v>12</v>
      </c>
      <c r="I143" s="10" t="s">
        <v>366</v>
      </c>
      <c r="J143" s="11" t="s">
        <v>87</v>
      </c>
      <c r="K143" s="11" t="s">
        <v>88</v>
      </c>
      <c r="L143" s="41" t="s">
        <v>89</v>
      </c>
      <c r="M143" s="41">
        <v>5</v>
      </c>
      <c r="N143" s="42">
        <v>4630500</v>
      </c>
      <c r="O143" s="10">
        <v>1</v>
      </c>
      <c r="P143" s="10" t="s">
        <v>90</v>
      </c>
      <c r="Q143" s="29">
        <v>46055</v>
      </c>
      <c r="R143" s="29">
        <v>46367</v>
      </c>
      <c r="S143" s="12">
        <f t="shared" si="53"/>
        <v>48157200</v>
      </c>
      <c r="T143" s="30"/>
      <c r="U143" s="30"/>
      <c r="V143" s="12"/>
      <c r="W143" s="45">
        <f t="shared" si="59"/>
        <v>10.4</v>
      </c>
      <c r="X143" s="13">
        <f t="shared" si="54"/>
        <v>48157200</v>
      </c>
      <c r="Y143" s="13" t="s">
        <v>257</v>
      </c>
      <c r="Z143" s="2" t="s">
        <v>76</v>
      </c>
      <c r="AA143" s="31" t="s">
        <v>91</v>
      </c>
      <c r="AB143" s="31" t="s">
        <v>77</v>
      </c>
      <c r="AC143" s="15" t="str">
        <f t="shared" si="60"/>
        <v>PIC-128</v>
      </c>
      <c r="AD143" s="14">
        <v>80111600</v>
      </c>
      <c r="AE143" s="43" t="s">
        <v>344</v>
      </c>
      <c r="AF143" s="32" t="s">
        <v>119</v>
      </c>
      <c r="AG143" s="32" t="s">
        <v>119</v>
      </c>
      <c r="AH143" s="33">
        <f t="shared" si="52"/>
        <v>10.4</v>
      </c>
      <c r="AI143" s="34" t="s">
        <v>78</v>
      </c>
      <c r="AJ143" s="19" t="s">
        <v>79</v>
      </c>
      <c r="AK143" s="35">
        <f t="shared" si="38"/>
        <v>48157200</v>
      </c>
      <c r="AL143" s="35">
        <f t="shared" si="51"/>
        <v>48157200</v>
      </c>
      <c r="AM143" s="34" t="s">
        <v>77</v>
      </c>
      <c r="AN143" s="34" t="s">
        <v>80</v>
      </c>
      <c r="AO143" s="36" t="s">
        <v>465</v>
      </c>
      <c r="AP143" s="37" t="s">
        <v>81</v>
      </c>
      <c r="AQ143" s="16" t="str">
        <f t="shared" si="57"/>
        <v>DESPACHO VAC</v>
      </c>
      <c r="AR143" s="14" t="s">
        <v>82</v>
      </c>
      <c r="AS143" s="38" t="s">
        <v>83</v>
      </c>
      <c r="AT143" s="34" t="s">
        <v>77</v>
      </c>
      <c r="AU143" s="34" t="s">
        <v>77</v>
      </c>
      <c r="AV143" s="17" t="s">
        <v>84</v>
      </c>
      <c r="AW143" s="17" t="s">
        <v>85</v>
      </c>
      <c r="AX143" s="17" t="s">
        <v>86</v>
      </c>
      <c r="AY143" s="17" t="s">
        <v>84</v>
      </c>
      <c r="AZ143" s="17"/>
      <c r="BA143" s="40"/>
    </row>
    <row r="144" spans="1:56" ht="128.25" x14ac:dyDescent="0.2">
      <c r="B144" s="1"/>
      <c r="E144" s="39" t="s">
        <v>309</v>
      </c>
      <c r="F144" s="10" t="s">
        <v>71</v>
      </c>
      <c r="G144" s="10" t="s">
        <v>10</v>
      </c>
      <c r="H144" s="10" t="s">
        <v>12</v>
      </c>
      <c r="I144" s="10" t="s">
        <v>366</v>
      </c>
      <c r="J144" s="11" t="s">
        <v>87</v>
      </c>
      <c r="K144" s="11" t="s">
        <v>88</v>
      </c>
      <c r="L144" s="41" t="s">
        <v>96</v>
      </c>
      <c r="M144" s="41">
        <v>6</v>
      </c>
      <c r="N144" s="42">
        <v>6705920</v>
      </c>
      <c r="O144" s="10">
        <v>1</v>
      </c>
      <c r="P144" s="10" t="s">
        <v>90</v>
      </c>
      <c r="Q144" s="29">
        <v>46055</v>
      </c>
      <c r="R144" s="29">
        <v>46374</v>
      </c>
      <c r="S144" s="12">
        <f t="shared" si="53"/>
        <v>71082752</v>
      </c>
      <c r="T144" s="30"/>
      <c r="U144" s="30"/>
      <c r="V144" s="12"/>
      <c r="W144" s="45">
        <f t="shared" si="59"/>
        <v>10.6</v>
      </c>
      <c r="X144" s="13">
        <f t="shared" si="54"/>
        <v>71082752</v>
      </c>
      <c r="Y144" s="13" t="s">
        <v>257</v>
      </c>
      <c r="Z144" s="2" t="s">
        <v>76</v>
      </c>
      <c r="AA144" s="31" t="s">
        <v>91</v>
      </c>
      <c r="AB144" s="31" t="s">
        <v>77</v>
      </c>
      <c r="AC144" s="15" t="str">
        <f t="shared" si="60"/>
        <v>PIC-129</v>
      </c>
      <c r="AD144" s="14">
        <v>80111600</v>
      </c>
      <c r="AE144" s="43" t="s">
        <v>343</v>
      </c>
      <c r="AF144" s="32" t="s">
        <v>119</v>
      </c>
      <c r="AG144" s="32" t="s">
        <v>119</v>
      </c>
      <c r="AH144" s="33">
        <f t="shared" si="52"/>
        <v>10.6</v>
      </c>
      <c r="AI144" s="34" t="s">
        <v>78</v>
      </c>
      <c r="AJ144" s="19" t="s">
        <v>79</v>
      </c>
      <c r="AK144" s="35">
        <f t="shared" ref="AK144:AK175" si="61">+X144</f>
        <v>71082752</v>
      </c>
      <c r="AL144" s="35">
        <f t="shared" si="51"/>
        <v>71082752</v>
      </c>
      <c r="AM144" s="34" t="s">
        <v>77</v>
      </c>
      <c r="AN144" s="34" t="s">
        <v>80</v>
      </c>
      <c r="AO144" s="36" t="s">
        <v>465</v>
      </c>
      <c r="AP144" s="37" t="s">
        <v>81</v>
      </c>
      <c r="AQ144" s="16" t="s">
        <v>12</v>
      </c>
      <c r="AR144" s="14" t="s">
        <v>82</v>
      </c>
      <c r="AS144" s="38" t="s">
        <v>83</v>
      </c>
      <c r="AT144" s="34" t="s">
        <v>77</v>
      </c>
      <c r="AU144" s="34" t="s">
        <v>77</v>
      </c>
      <c r="AV144" s="17" t="s">
        <v>84</v>
      </c>
      <c r="AW144" s="17" t="s">
        <v>85</v>
      </c>
      <c r="AX144" s="17" t="s">
        <v>86</v>
      </c>
      <c r="AY144" s="17" t="s">
        <v>84</v>
      </c>
      <c r="AZ144" s="17"/>
      <c r="BA144" s="40"/>
    </row>
    <row r="145" spans="1:53" ht="128.25" x14ac:dyDescent="0.2">
      <c r="B145" s="1"/>
      <c r="E145" s="39" t="s">
        <v>310</v>
      </c>
      <c r="F145" s="10" t="s">
        <v>71</v>
      </c>
      <c r="G145" s="10" t="s">
        <v>10</v>
      </c>
      <c r="H145" s="10" t="s">
        <v>266</v>
      </c>
      <c r="I145" s="10" t="s">
        <v>366</v>
      </c>
      <c r="J145" s="11" t="s">
        <v>87</v>
      </c>
      <c r="K145" s="11" t="s">
        <v>88</v>
      </c>
      <c r="L145" s="41" t="s">
        <v>122</v>
      </c>
      <c r="M145" s="41">
        <v>5</v>
      </c>
      <c r="N145" s="42">
        <v>3197250</v>
      </c>
      <c r="O145" s="10">
        <v>1</v>
      </c>
      <c r="P145" s="10" t="s">
        <v>90</v>
      </c>
      <c r="Q145" s="29">
        <v>46055</v>
      </c>
      <c r="R145" s="29">
        <v>46374</v>
      </c>
      <c r="S145" s="12">
        <f t="shared" si="53"/>
        <v>33890850</v>
      </c>
      <c r="T145" s="30"/>
      <c r="U145" s="30"/>
      <c r="V145" s="12"/>
      <c r="W145" s="45">
        <f t="shared" si="59"/>
        <v>10.6</v>
      </c>
      <c r="X145" s="13">
        <f t="shared" si="54"/>
        <v>33890850</v>
      </c>
      <c r="Y145" s="13" t="s">
        <v>257</v>
      </c>
      <c r="Z145" s="2" t="s">
        <v>76</v>
      </c>
      <c r="AA145" s="31" t="s">
        <v>91</v>
      </c>
      <c r="AB145" s="31" t="s">
        <v>77</v>
      </c>
      <c r="AC145" s="15" t="str">
        <f t="shared" si="60"/>
        <v>PIC-130</v>
      </c>
      <c r="AD145" s="14">
        <v>80111600</v>
      </c>
      <c r="AE145" s="43" t="s">
        <v>276</v>
      </c>
      <c r="AF145" s="32" t="s">
        <v>119</v>
      </c>
      <c r="AG145" s="32" t="s">
        <v>119</v>
      </c>
      <c r="AH145" s="33">
        <f t="shared" si="52"/>
        <v>10.6</v>
      </c>
      <c r="AI145" s="34" t="s">
        <v>78</v>
      </c>
      <c r="AJ145" s="19" t="s">
        <v>79</v>
      </c>
      <c r="AK145" s="35">
        <f t="shared" si="61"/>
        <v>33890850</v>
      </c>
      <c r="AL145" s="35">
        <f t="shared" si="51"/>
        <v>33890850</v>
      </c>
      <c r="AM145" s="34" t="s">
        <v>77</v>
      </c>
      <c r="AN145" s="34" t="s">
        <v>80</v>
      </c>
      <c r="AO145" s="36" t="s">
        <v>465</v>
      </c>
      <c r="AP145" s="37" t="s">
        <v>81</v>
      </c>
      <c r="AQ145" s="16" t="s">
        <v>12</v>
      </c>
      <c r="AR145" s="14" t="s">
        <v>82</v>
      </c>
      <c r="AS145" s="38" t="s">
        <v>83</v>
      </c>
      <c r="AT145" s="34" t="s">
        <v>77</v>
      </c>
      <c r="AU145" s="34" t="s">
        <v>77</v>
      </c>
      <c r="AV145" s="17" t="s">
        <v>84</v>
      </c>
      <c r="AW145" s="17" t="s">
        <v>85</v>
      </c>
      <c r="AX145" s="17" t="s">
        <v>86</v>
      </c>
      <c r="AY145" s="17" t="s">
        <v>84</v>
      </c>
      <c r="AZ145" s="17"/>
      <c r="BA145" s="40"/>
    </row>
    <row r="146" spans="1:53" ht="114" x14ac:dyDescent="0.2">
      <c r="B146" s="1"/>
      <c r="E146" s="39" t="s">
        <v>311</v>
      </c>
      <c r="F146" s="10" t="s">
        <v>71</v>
      </c>
      <c r="G146" s="10" t="s">
        <v>10</v>
      </c>
      <c r="H146" s="10" t="s">
        <v>447</v>
      </c>
      <c r="I146" s="10" t="s">
        <v>366</v>
      </c>
      <c r="J146" s="11" t="s">
        <v>87</v>
      </c>
      <c r="K146" s="11" t="s">
        <v>88</v>
      </c>
      <c r="L146" s="41" t="s">
        <v>122</v>
      </c>
      <c r="M146" s="41">
        <v>5</v>
      </c>
      <c r="N146" s="42">
        <v>3197250</v>
      </c>
      <c r="O146" s="10">
        <v>1</v>
      </c>
      <c r="P146" s="10" t="s">
        <v>90</v>
      </c>
      <c r="Q146" s="29">
        <v>46055</v>
      </c>
      <c r="R146" s="29">
        <v>46374</v>
      </c>
      <c r="S146" s="12">
        <f t="shared" si="53"/>
        <v>33890850</v>
      </c>
      <c r="T146" s="30"/>
      <c r="U146" s="30"/>
      <c r="V146" s="12"/>
      <c r="W146" s="45">
        <f t="shared" si="59"/>
        <v>10.6</v>
      </c>
      <c r="X146" s="13">
        <f t="shared" si="54"/>
        <v>33890850</v>
      </c>
      <c r="Y146" s="13" t="s">
        <v>257</v>
      </c>
      <c r="Z146" s="2" t="s">
        <v>76</v>
      </c>
      <c r="AA146" s="31" t="s">
        <v>91</v>
      </c>
      <c r="AB146" s="31" t="s">
        <v>77</v>
      </c>
      <c r="AC146" s="15" t="str">
        <f t="shared" si="60"/>
        <v>PIC-131</v>
      </c>
      <c r="AD146" s="14">
        <v>80111600</v>
      </c>
      <c r="AE146" s="43" t="s">
        <v>265</v>
      </c>
      <c r="AF146" s="32" t="s">
        <v>119</v>
      </c>
      <c r="AG146" s="32" t="s">
        <v>119</v>
      </c>
      <c r="AH146" s="33">
        <f t="shared" si="52"/>
        <v>10.6</v>
      </c>
      <c r="AI146" s="34" t="s">
        <v>78</v>
      </c>
      <c r="AJ146" s="19" t="s">
        <v>79</v>
      </c>
      <c r="AK146" s="35">
        <f t="shared" si="61"/>
        <v>33890850</v>
      </c>
      <c r="AL146" s="35">
        <f t="shared" si="51"/>
        <v>33890850</v>
      </c>
      <c r="AM146" s="34" t="s">
        <v>77</v>
      </c>
      <c r="AN146" s="34" t="s">
        <v>80</v>
      </c>
      <c r="AO146" s="36" t="s">
        <v>465</v>
      </c>
      <c r="AP146" s="37" t="s">
        <v>81</v>
      </c>
      <c r="AQ146" s="16" t="s">
        <v>12</v>
      </c>
      <c r="AR146" s="14" t="s">
        <v>82</v>
      </c>
      <c r="AS146" s="38" t="s">
        <v>83</v>
      </c>
      <c r="AT146" s="34" t="s">
        <v>77</v>
      </c>
      <c r="AU146" s="34" t="s">
        <v>77</v>
      </c>
      <c r="AV146" s="17" t="s">
        <v>84</v>
      </c>
      <c r="AW146" s="17" t="s">
        <v>85</v>
      </c>
      <c r="AX146" s="17" t="s">
        <v>86</v>
      </c>
      <c r="AY146" s="17" t="s">
        <v>84</v>
      </c>
      <c r="AZ146" s="17"/>
      <c r="BA146" s="40"/>
    </row>
    <row r="147" spans="1:53" ht="171" x14ac:dyDescent="0.2">
      <c r="B147" s="1"/>
      <c r="E147" s="39" t="s">
        <v>312</v>
      </c>
      <c r="F147" s="10" t="s">
        <v>71</v>
      </c>
      <c r="G147" s="10" t="s">
        <v>10</v>
      </c>
      <c r="H147" s="10" t="s">
        <v>12</v>
      </c>
      <c r="I147" s="10" t="s">
        <v>366</v>
      </c>
      <c r="J147" s="11" t="s">
        <v>87</v>
      </c>
      <c r="K147" s="11" t="s">
        <v>88</v>
      </c>
      <c r="L147" s="41" t="s">
        <v>89</v>
      </c>
      <c r="M147" s="41">
        <v>5</v>
      </c>
      <c r="N147" s="42">
        <v>4630500</v>
      </c>
      <c r="O147" s="10">
        <v>1</v>
      </c>
      <c r="P147" s="10" t="s">
        <v>90</v>
      </c>
      <c r="Q147" s="29">
        <v>46055</v>
      </c>
      <c r="R147" s="29">
        <v>46367</v>
      </c>
      <c r="S147" s="12">
        <f t="shared" si="53"/>
        <v>48157200</v>
      </c>
      <c r="T147" s="30"/>
      <c r="U147" s="30"/>
      <c r="V147" s="12"/>
      <c r="W147" s="45">
        <f t="shared" si="59"/>
        <v>10.4</v>
      </c>
      <c r="X147" s="13">
        <f t="shared" si="54"/>
        <v>48157200</v>
      </c>
      <c r="Y147" s="13" t="s">
        <v>257</v>
      </c>
      <c r="Z147" s="2" t="s">
        <v>76</v>
      </c>
      <c r="AA147" s="31" t="s">
        <v>91</v>
      </c>
      <c r="AB147" s="31" t="s">
        <v>77</v>
      </c>
      <c r="AC147" s="15" t="str">
        <f t="shared" si="60"/>
        <v>PIC-132</v>
      </c>
      <c r="AD147" s="14">
        <v>80111600</v>
      </c>
      <c r="AE147" s="43" t="s">
        <v>489</v>
      </c>
      <c r="AF147" s="32" t="s">
        <v>119</v>
      </c>
      <c r="AG147" s="32" t="s">
        <v>119</v>
      </c>
      <c r="AH147" s="33">
        <f t="shared" si="52"/>
        <v>10.4</v>
      </c>
      <c r="AI147" s="34" t="s">
        <v>78</v>
      </c>
      <c r="AJ147" s="19" t="s">
        <v>79</v>
      </c>
      <c r="AK147" s="35">
        <f t="shared" si="61"/>
        <v>48157200</v>
      </c>
      <c r="AL147" s="35">
        <f t="shared" ref="AL147" si="62">+AK147</f>
        <v>48157200</v>
      </c>
      <c r="AM147" s="34" t="s">
        <v>77</v>
      </c>
      <c r="AN147" s="34" t="s">
        <v>80</v>
      </c>
      <c r="AO147" s="36" t="s">
        <v>465</v>
      </c>
      <c r="AP147" s="37" t="s">
        <v>81</v>
      </c>
      <c r="AQ147" s="16" t="str">
        <f>H147</f>
        <v>DESPACHO VAC</v>
      </c>
      <c r="AR147" s="14" t="s">
        <v>82</v>
      </c>
      <c r="AS147" s="38" t="s">
        <v>83</v>
      </c>
      <c r="AT147" s="34" t="s">
        <v>77</v>
      </c>
      <c r="AU147" s="34" t="s">
        <v>77</v>
      </c>
      <c r="AV147" s="17" t="s">
        <v>84</v>
      </c>
      <c r="AW147" s="17" t="s">
        <v>85</v>
      </c>
      <c r="AX147" s="17" t="s">
        <v>86</v>
      </c>
      <c r="AY147" s="17" t="s">
        <v>84</v>
      </c>
      <c r="AZ147" s="17"/>
      <c r="BA147" s="40"/>
    </row>
    <row r="148" spans="1:53" ht="156.75" x14ac:dyDescent="0.2">
      <c r="B148" s="1"/>
      <c r="E148" s="39" t="s">
        <v>313</v>
      </c>
      <c r="F148" s="10" t="s">
        <v>71</v>
      </c>
      <c r="G148" s="10" t="s">
        <v>3</v>
      </c>
      <c r="H148" s="10" t="s">
        <v>5</v>
      </c>
      <c r="I148" s="10" t="s">
        <v>366</v>
      </c>
      <c r="J148" s="11" t="s">
        <v>87</v>
      </c>
      <c r="K148" s="11" t="s">
        <v>88</v>
      </c>
      <c r="L148" s="41" t="s">
        <v>89</v>
      </c>
      <c r="M148" s="41">
        <v>5</v>
      </c>
      <c r="N148" s="42">
        <v>4630500</v>
      </c>
      <c r="O148" s="10">
        <v>1</v>
      </c>
      <c r="P148" s="10" t="s">
        <v>90</v>
      </c>
      <c r="Q148" s="29">
        <v>46055</v>
      </c>
      <c r="R148" s="29">
        <v>46367</v>
      </c>
      <c r="S148" s="12">
        <f t="shared" si="53"/>
        <v>48157200</v>
      </c>
      <c r="T148" s="30"/>
      <c r="U148" s="30"/>
      <c r="V148" s="12"/>
      <c r="W148" s="45">
        <f t="shared" si="59"/>
        <v>10.4</v>
      </c>
      <c r="X148" s="13">
        <f t="shared" si="54"/>
        <v>48157200</v>
      </c>
      <c r="Y148" s="13" t="s">
        <v>257</v>
      </c>
      <c r="Z148" s="2" t="s">
        <v>76</v>
      </c>
      <c r="AA148" s="31" t="s">
        <v>91</v>
      </c>
      <c r="AB148" s="31" t="s">
        <v>77</v>
      </c>
      <c r="AC148" s="15" t="str">
        <f t="shared" si="60"/>
        <v>PIC-133</v>
      </c>
      <c r="AD148" s="14">
        <v>80111600</v>
      </c>
      <c r="AE148" s="43" t="s">
        <v>275</v>
      </c>
      <c r="AF148" s="32" t="s">
        <v>119</v>
      </c>
      <c r="AG148" s="32" t="s">
        <v>119</v>
      </c>
      <c r="AH148" s="33">
        <f t="shared" si="52"/>
        <v>10.4</v>
      </c>
      <c r="AI148" s="34" t="s">
        <v>78</v>
      </c>
      <c r="AJ148" s="19" t="s">
        <v>79</v>
      </c>
      <c r="AK148" s="35">
        <f t="shared" si="61"/>
        <v>48157200</v>
      </c>
      <c r="AL148" s="35">
        <f t="shared" si="51"/>
        <v>48157200</v>
      </c>
      <c r="AM148" s="34" t="s">
        <v>77</v>
      </c>
      <c r="AN148" s="34" t="s">
        <v>80</v>
      </c>
      <c r="AO148" s="36" t="s">
        <v>465</v>
      </c>
      <c r="AP148" s="37" t="s">
        <v>81</v>
      </c>
      <c r="AQ148" s="16" t="str">
        <f>H148</f>
        <v>OFICINA DE COMUNICACIONES</v>
      </c>
      <c r="AR148" s="14" t="s">
        <v>82</v>
      </c>
      <c r="AS148" s="38" t="s">
        <v>83</v>
      </c>
      <c r="AT148" s="34" t="s">
        <v>77</v>
      </c>
      <c r="AU148" s="34" t="s">
        <v>77</v>
      </c>
      <c r="AV148" s="17" t="s">
        <v>84</v>
      </c>
      <c r="AW148" s="17" t="s">
        <v>85</v>
      </c>
      <c r="AX148" s="17" t="s">
        <v>86</v>
      </c>
      <c r="AY148" s="17" t="s">
        <v>84</v>
      </c>
      <c r="AZ148" s="17"/>
      <c r="BA148" s="40"/>
    </row>
    <row r="149" spans="1:53" ht="128.25" x14ac:dyDescent="0.2">
      <c r="B149" s="1"/>
      <c r="E149" s="39" t="s">
        <v>314</v>
      </c>
      <c r="F149" s="10" t="s">
        <v>71</v>
      </c>
      <c r="G149" s="10" t="s">
        <v>10</v>
      </c>
      <c r="H149" s="10" t="s">
        <v>12</v>
      </c>
      <c r="I149" s="10" t="s">
        <v>366</v>
      </c>
      <c r="J149" s="11" t="s">
        <v>87</v>
      </c>
      <c r="K149" s="11" t="s">
        <v>88</v>
      </c>
      <c r="L149" s="41" t="s">
        <v>122</v>
      </c>
      <c r="M149" s="41">
        <v>5</v>
      </c>
      <c r="N149" s="42">
        <v>3197250</v>
      </c>
      <c r="O149" s="10">
        <v>1</v>
      </c>
      <c r="P149" s="10" t="s">
        <v>90</v>
      </c>
      <c r="Q149" s="29">
        <v>46055</v>
      </c>
      <c r="R149" s="29">
        <v>46374</v>
      </c>
      <c r="S149" s="12">
        <f t="shared" si="53"/>
        <v>33890850</v>
      </c>
      <c r="T149" s="30"/>
      <c r="U149" s="30"/>
      <c r="V149" s="12"/>
      <c r="W149" s="45">
        <f t="shared" ref="W149" si="63">ROUND(((YEAR(R149)-YEAR(Q149))*12 + (MONTH(R149)-MONTH(Q149))) + (DAY(R149)-1)/DAY(EOMONTH(R149,0)) - (DAY(Q149)-1)/DAY(EOMONTH(Q149,0)),1)+0.1</f>
        <v>10.6</v>
      </c>
      <c r="X149" s="13">
        <f t="shared" si="54"/>
        <v>33890850</v>
      </c>
      <c r="Y149" s="13" t="s">
        <v>257</v>
      </c>
      <c r="Z149" s="2" t="s">
        <v>76</v>
      </c>
      <c r="AA149" s="31" t="s">
        <v>91</v>
      </c>
      <c r="AB149" s="31" t="s">
        <v>77</v>
      </c>
      <c r="AC149" s="15" t="str">
        <f t="shared" si="60"/>
        <v>PIC-134</v>
      </c>
      <c r="AD149" s="14">
        <v>80111600</v>
      </c>
      <c r="AE149" s="43" t="s">
        <v>345</v>
      </c>
      <c r="AF149" s="32" t="s">
        <v>119</v>
      </c>
      <c r="AG149" s="32" t="s">
        <v>119</v>
      </c>
      <c r="AH149" s="33">
        <f t="shared" si="52"/>
        <v>10.6</v>
      </c>
      <c r="AI149" s="34" t="s">
        <v>78</v>
      </c>
      <c r="AJ149" s="19" t="s">
        <v>79</v>
      </c>
      <c r="AK149" s="35">
        <f t="shared" si="61"/>
        <v>33890850</v>
      </c>
      <c r="AL149" s="35">
        <f>+AK149</f>
        <v>33890850</v>
      </c>
      <c r="AM149" s="34" t="s">
        <v>77</v>
      </c>
      <c r="AN149" s="34" t="s">
        <v>80</v>
      </c>
      <c r="AO149" s="36" t="s">
        <v>465</v>
      </c>
      <c r="AP149" s="37" t="s">
        <v>81</v>
      </c>
      <c r="AQ149" s="16" t="s">
        <v>12</v>
      </c>
      <c r="AR149" s="14" t="s">
        <v>82</v>
      </c>
      <c r="AS149" s="38" t="s">
        <v>83</v>
      </c>
      <c r="AT149" s="34" t="s">
        <v>77</v>
      </c>
      <c r="AU149" s="34" t="s">
        <v>77</v>
      </c>
      <c r="AV149" s="17" t="s">
        <v>84</v>
      </c>
      <c r="AW149" s="17" t="s">
        <v>85</v>
      </c>
      <c r="AX149" s="17" t="s">
        <v>86</v>
      </c>
      <c r="AY149" s="17" t="s">
        <v>84</v>
      </c>
      <c r="AZ149" s="17"/>
      <c r="BA149" s="40"/>
    </row>
    <row r="150" spans="1:53" ht="142.5" x14ac:dyDescent="0.2">
      <c r="B150" s="1"/>
      <c r="E150" s="39" t="s">
        <v>315</v>
      </c>
      <c r="F150" s="10" t="s">
        <v>71</v>
      </c>
      <c r="G150" s="10" t="s">
        <v>10</v>
      </c>
      <c r="H150" s="10" t="s">
        <v>12</v>
      </c>
      <c r="I150" s="10" t="s">
        <v>366</v>
      </c>
      <c r="J150" s="11" t="s">
        <v>87</v>
      </c>
      <c r="K150" s="11" t="s">
        <v>88</v>
      </c>
      <c r="L150" s="41" t="s">
        <v>89</v>
      </c>
      <c r="M150" s="41">
        <v>5</v>
      </c>
      <c r="N150" s="42">
        <v>4630500</v>
      </c>
      <c r="O150" s="10">
        <v>1</v>
      </c>
      <c r="P150" s="10" t="s">
        <v>90</v>
      </c>
      <c r="Q150" s="29">
        <v>46055</v>
      </c>
      <c r="R150" s="29">
        <v>46367</v>
      </c>
      <c r="S150" s="12">
        <f t="shared" si="53"/>
        <v>48157200</v>
      </c>
      <c r="T150" s="30"/>
      <c r="U150" s="30"/>
      <c r="V150" s="12"/>
      <c r="W150" s="45">
        <f t="shared" ref="W150:W155" si="64">ROUND(((YEAR(R150)-YEAR(Q150))*12 + (MONTH(R150)-MONTH(Q150))) + (DAY(R150)-1)/DAY(EOMONTH(R150,0)) - (DAY(Q150)-1)/DAY(EOMONTH(Q150,0)),1)+0.1</f>
        <v>10.4</v>
      </c>
      <c r="X150" s="13">
        <f t="shared" si="54"/>
        <v>48157200</v>
      </c>
      <c r="Y150" s="13" t="s">
        <v>257</v>
      </c>
      <c r="Z150" s="2" t="s">
        <v>76</v>
      </c>
      <c r="AA150" s="31" t="s">
        <v>91</v>
      </c>
      <c r="AB150" s="31" t="s">
        <v>77</v>
      </c>
      <c r="AC150" s="15" t="str">
        <f t="shared" si="60"/>
        <v>PIC-135</v>
      </c>
      <c r="AD150" s="14">
        <v>80111600</v>
      </c>
      <c r="AE150" s="43" t="s">
        <v>422</v>
      </c>
      <c r="AF150" s="32" t="s">
        <v>119</v>
      </c>
      <c r="AG150" s="32" t="s">
        <v>119</v>
      </c>
      <c r="AH150" s="33">
        <f t="shared" si="52"/>
        <v>10.4</v>
      </c>
      <c r="AI150" s="34" t="s">
        <v>78</v>
      </c>
      <c r="AJ150" s="19" t="s">
        <v>79</v>
      </c>
      <c r="AK150" s="35">
        <f t="shared" si="61"/>
        <v>48157200</v>
      </c>
      <c r="AL150" s="35">
        <f t="shared" ref="AL150:AL156" si="65">+AK150</f>
        <v>48157200</v>
      </c>
      <c r="AM150" s="34" t="s">
        <v>77</v>
      </c>
      <c r="AN150" s="34" t="s">
        <v>80</v>
      </c>
      <c r="AO150" s="36" t="s">
        <v>465</v>
      </c>
      <c r="AP150" s="37" t="s">
        <v>81</v>
      </c>
      <c r="AQ150" s="16" t="str">
        <f>H150</f>
        <v>DESPACHO VAC</v>
      </c>
      <c r="AR150" s="14" t="s">
        <v>82</v>
      </c>
      <c r="AS150" s="38" t="s">
        <v>83</v>
      </c>
      <c r="AT150" s="34" t="s">
        <v>77</v>
      </c>
      <c r="AU150" s="34" t="s">
        <v>77</v>
      </c>
      <c r="AV150" s="17" t="s">
        <v>84</v>
      </c>
      <c r="AW150" s="17" t="s">
        <v>85</v>
      </c>
      <c r="AX150" s="17" t="s">
        <v>86</v>
      </c>
      <c r="AY150" s="17" t="s">
        <v>84</v>
      </c>
      <c r="AZ150" s="17"/>
      <c r="BA150" s="40"/>
    </row>
    <row r="151" spans="1:53" ht="142.5" x14ac:dyDescent="0.2">
      <c r="B151" s="1"/>
      <c r="E151" s="39" t="s">
        <v>316</v>
      </c>
      <c r="F151" s="10" t="s">
        <v>71</v>
      </c>
      <c r="G151" s="10" t="s">
        <v>10</v>
      </c>
      <c r="H151" s="10" t="s">
        <v>12</v>
      </c>
      <c r="I151" s="10" t="s">
        <v>366</v>
      </c>
      <c r="J151" s="11" t="s">
        <v>87</v>
      </c>
      <c r="K151" s="11" t="s">
        <v>88</v>
      </c>
      <c r="L151" s="41" t="s">
        <v>96</v>
      </c>
      <c r="M151" s="41">
        <v>6</v>
      </c>
      <c r="N151" s="42">
        <v>6705920</v>
      </c>
      <c r="O151" s="10">
        <v>1</v>
      </c>
      <c r="P151" s="10" t="s">
        <v>90</v>
      </c>
      <c r="Q151" s="29">
        <v>46055</v>
      </c>
      <c r="R151" s="29">
        <v>46142</v>
      </c>
      <c r="S151" s="12">
        <f t="shared" si="53"/>
        <v>20117760</v>
      </c>
      <c r="T151" s="30"/>
      <c r="U151" s="30"/>
      <c r="V151" s="12"/>
      <c r="W151" s="45">
        <f t="shared" si="64"/>
        <v>3</v>
      </c>
      <c r="X151" s="13">
        <f t="shared" si="54"/>
        <v>20117760</v>
      </c>
      <c r="Y151" s="13" t="s">
        <v>257</v>
      </c>
      <c r="Z151" s="2" t="s">
        <v>76</v>
      </c>
      <c r="AA151" s="31" t="s">
        <v>91</v>
      </c>
      <c r="AB151" s="31" t="s">
        <v>77</v>
      </c>
      <c r="AC151" s="15" t="str">
        <f t="shared" si="60"/>
        <v>PIC-136</v>
      </c>
      <c r="AD151" s="14">
        <v>80111600</v>
      </c>
      <c r="AE151" s="43" t="s">
        <v>525</v>
      </c>
      <c r="AF151" s="32" t="s">
        <v>119</v>
      </c>
      <c r="AG151" s="32" t="s">
        <v>119</v>
      </c>
      <c r="AH151" s="33">
        <v>7</v>
      </c>
      <c r="AI151" s="34" t="s">
        <v>78</v>
      </c>
      <c r="AJ151" s="19" t="s">
        <v>79</v>
      </c>
      <c r="AK151" s="35">
        <f t="shared" si="61"/>
        <v>20117760</v>
      </c>
      <c r="AL151" s="35">
        <f t="shared" si="65"/>
        <v>20117760</v>
      </c>
      <c r="AM151" s="34" t="s">
        <v>77</v>
      </c>
      <c r="AN151" s="34" t="s">
        <v>80</v>
      </c>
      <c r="AO151" s="36" t="s">
        <v>465</v>
      </c>
      <c r="AP151" s="37" t="s">
        <v>81</v>
      </c>
      <c r="AQ151" s="16" t="str">
        <f>H151</f>
        <v>DESPACHO VAC</v>
      </c>
      <c r="AR151" s="14" t="s">
        <v>82</v>
      </c>
      <c r="AS151" s="38" t="s">
        <v>83</v>
      </c>
      <c r="AT151" s="34" t="s">
        <v>77</v>
      </c>
      <c r="AU151" s="34" t="s">
        <v>77</v>
      </c>
      <c r="AV151" s="17" t="s">
        <v>84</v>
      </c>
      <c r="AW151" s="17" t="s">
        <v>85</v>
      </c>
      <c r="AX151" s="17" t="s">
        <v>86</v>
      </c>
      <c r="AY151" s="17" t="s">
        <v>84</v>
      </c>
      <c r="AZ151" s="17"/>
      <c r="BA151" s="40"/>
    </row>
    <row r="152" spans="1:53" ht="128.25" x14ac:dyDescent="0.2">
      <c r="B152" s="1"/>
      <c r="E152" s="39" t="s">
        <v>397</v>
      </c>
      <c r="F152" s="10" t="s">
        <v>71</v>
      </c>
      <c r="G152" s="10" t="s">
        <v>10</v>
      </c>
      <c r="H152" s="10" t="s">
        <v>367</v>
      </c>
      <c r="I152" s="10" t="s">
        <v>366</v>
      </c>
      <c r="J152" s="11" t="s">
        <v>87</v>
      </c>
      <c r="K152" s="11" t="s">
        <v>88</v>
      </c>
      <c r="L152" s="41" t="s">
        <v>122</v>
      </c>
      <c r="M152" s="41">
        <v>5</v>
      </c>
      <c r="N152" s="42">
        <v>3197250</v>
      </c>
      <c r="O152" s="10">
        <v>1</v>
      </c>
      <c r="P152" s="10" t="s">
        <v>90</v>
      </c>
      <c r="Q152" s="29">
        <v>46055</v>
      </c>
      <c r="R152" s="29">
        <v>46367</v>
      </c>
      <c r="S152" s="12">
        <f t="shared" si="53"/>
        <v>33251400</v>
      </c>
      <c r="T152" s="30"/>
      <c r="U152" s="30"/>
      <c r="V152" s="12"/>
      <c r="W152" s="45">
        <f t="shared" si="64"/>
        <v>10.4</v>
      </c>
      <c r="X152" s="13">
        <f t="shared" si="54"/>
        <v>33251400</v>
      </c>
      <c r="Y152" s="13" t="s">
        <v>257</v>
      </c>
      <c r="Z152" s="2" t="s">
        <v>76</v>
      </c>
      <c r="AA152" s="31" t="s">
        <v>91</v>
      </c>
      <c r="AB152" s="31" t="s">
        <v>77</v>
      </c>
      <c r="AC152" s="15" t="str">
        <f t="shared" si="60"/>
        <v>PIC-137</v>
      </c>
      <c r="AD152" s="14">
        <v>80111600</v>
      </c>
      <c r="AE152" s="43" t="s">
        <v>394</v>
      </c>
      <c r="AF152" s="32" t="s">
        <v>119</v>
      </c>
      <c r="AG152" s="32" t="s">
        <v>119</v>
      </c>
      <c r="AH152" s="33">
        <f t="shared" ref="AH152:AH180" si="66">+W152</f>
        <v>10.4</v>
      </c>
      <c r="AI152" s="34" t="s">
        <v>78</v>
      </c>
      <c r="AJ152" s="19" t="s">
        <v>79</v>
      </c>
      <c r="AK152" s="35">
        <f t="shared" si="61"/>
        <v>33251400</v>
      </c>
      <c r="AL152" s="35">
        <f t="shared" si="65"/>
        <v>33251400</v>
      </c>
      <c r="AM152" s="34" t="s">
        <v>77</v>
      </c>
      <c r="AN152" s="34" t="s">
        <v>80</v>
      </c>
      <c r="AO152" s="36" t="s">
        <v>465</v>
      </c>
      <c r="AP152" s="37" t="s">
        <v>81</v>
      </c>
      <c r="AQ152" s="16" t="s">
        <v>12</v>
      </c>
      <c r="AR152" s="14" t="s">
        <v>82</v>
      </c>
      <c r="AS152" s="38" t="s">
        <v>83</v>
      </c>
      <c r="AT152" s="34" t="s">
        <v>77</v>
      </c>
      <c r="AU152" s="34" t="s">
        <v>77</v>
      </c>
      <c r="AV152" s="17" t="s">
        <v>84</v>
      </c>
      <c r="AW152" s="17" t="s">
        <v>85</v>
      </c>
      <c r="AX152" s="17" t="s">
        <v>86</v>
      </c>
      <c r="AY152" s="17" t="s">
        <v>84</v>
      </c>
      <c r="AZ152" s="17"/>
      <c r="BA152" s="40"/>
    </row>
    <row r="153" spans="1:53" ht="128.25" x14ac:dyDescent="0.2">
      <c r="B153" s="1"/>
      <c r="E153" s="39" t="s">
        <v>398</v>
      </c>
      <c r="F153" s="10" t="s">
        <v>71</v>
      </c>
      <c r="G153" s="10" t="s">
        <v>10</v>
      </c>
      <c r="H153" s="10" t="s">
        <v>12</v>
      </c>
      <c r="I153" s="10" t="s">
        <v>366</v>
      </c>
      <c r="J153" s="11" t="s">
        <v>87</v>
      </c>
      <c r="K153" s="11" t="s">
        <v>88</v>
      </c>
      <c r="L153" s="41" t="s">
        <v>122</v>
      </c>
      <c r="M153" s="41">
        <v>5</v>
      </c>
      <c r="N153" s="42">
        <v>3197250</v>
      </c>
      <c r="O153" s="10">
        <v>1</v>
      </c>
      <c r="P153" s="10" t="s">
        <v>90</v>
      </c>
      <c r="Q153" s="29">
        <v>46055</v>
      </c>
      <c r="R153" s="29">
        <v>46367</v>
      </c>
      <c r="S153" s="12">
        <f t="shared" si="53"/>
        <v>33251400</v>
      </c>
      <c r="T153" s="30"/>
      <c r="U153" s="30"/>
      <c r="V153" s="12"/>
      <c r="W153" s="45">
        <f t="shared" si="64"/>
        <v>10.4</v>
      </c>
      <c r="X153" s="13">
        <f t="shared" si="54"/>
        <v>33251400</v>
      </c>
      <c r="Y153" s="13" t="s">
        <v>257</v>
      </c>
      <c r="Z153" s="2" t="s">
        <v>76</v>
      </c>
      <c r="AA153" s="31" t="s">
        <v>91</v>
      </c>
      <c r="AB153" s="31" t="s">
        <v>77</v>
      </c>
      <c r="AC153" s="15" t="str">
        <f t="shared" si="60"/>
        <v>PIC-138</v>
      </c>
      <c r="AD153" s="14">
        <v>80111600</v>
      </c>
      <c r="AE153" s="43" t="s">
        <v>394</v>
      </c>
      <c r="AF153" s="32" t="s">
        <v>119</v>
      </c>
      <c r="AG153" s="32" t="s">
        <v>119</v>
      </c>
      <c r="AH153" s="33">
        <f t="shared" si="66"/>
        <v>10.4</v>
      </c>
      <c r="AI153" s="34" t="s">
        <v>78</v>
      </c>
      <c r="AJ153" s="19" t="s">
        <v>79</v>
      </c>
      <c r="AK153" s="35">
        <f t="shared" si="61"/>
        <v>33251400</v>
      </c>
      <c r="AL153" s="35">
        <f t="shared" si="65"/>
        <v>33251400</v>
      </c>
      <c r="AM153" s="34" t="s">
        <v>77</v>
      </c>
      <c r="AN153" s="34" t="s">
        <v>80</v>
      </c>
      <c r="AO153" s="36" t="s">
        <v>465</v>
      </c>
      <c r="AP153" s="37" t="s">
        <v>81</v>
      </c>
      <c r="AQ153" s="16" t="s">
        <v>12</v>
      </c>
      <c r="AR153" s="14" t="s">
        <v>82</v>
      </c>
      <c r="AS153" s="38" t="s">
        <v>83</v>
      </c>
      <c r="AT153" s="34" t="s">
        <v>77</v>
      </c>
      <c r="AU153" s="34" t="s">
        <v>77</v>
      </c>
      <c r="AV153" s="17" t="s">
        <v>84</v>
      </c>
      <c r="AW153" s="17" t="s">
        <v>85</v>
      </c>
      <c r="AX153" s="17" t="s">
        <v>86</v>
      </c>
      <c r="AY153" s="17" t="s">
        <v>84</v>
      </c>
      <c r="AZ153" s="17"/>
      <c r="BA153" s="40"/>
    </row>
    <row r="154" spans="1:53" ht="128.25" x14ac:dyDescent="0.2">
      <c r="B154" s="1"/>
      <c r="E154" s="39" t="s">
        <v>399</v>
      </c>
      <c r="F154" s="10" t="s">
        <v>71</v>
      </c>
      <c r="G154" s="10" t="s">
        <v>10</v>
      </c>
      <c r="H154" s="10" t="s">
        <v>12</v>
      </c>
      <c r="I154" s="10" t="s">
        <v>366</v>
      </c>
      <c r="J154" s="11" t="s">
        <v>87</v>
      </c>
      <c r="K154" s="11" t="s">
        <v>88</v>
      </c>
      <c r="L154" s="41" t="s">
        <v>122</v>
      </c>
      <c r="M154" s="41">
        <v>5</v>
      </c>
      <c r="N154" s="42">
        <v>3197250</v>
      </c>
      <c r="O154" s="10">
        <v>1</v>
      </c>
      <c r="P154" s="10" t="s">
        <v>90</v>
      </c>
      <c r="Q154" s="29">
        <v>46055</v>
      </c>
      <c r="R154" s="29">
        <v>46367</v>
      </c>
      <c r="S154" s="12">
        <f t="shared" si="53"/>
        <v>33251400</v>
      </c>
      <c r="T154" s="30"/>
      <c r="U154" s="30"/>
      <c r="V154" s="12"/>
      <c r="W154" s="45">
        <f t="shared" si="64"/>
        <v>10.4</v>
      </c>
      <c r="X154" s="13">
        <f t="shared" si="54"/>
        <v>33251400</v>
      </c>
      <c r="Y154" s="13" t="s">
        <v>257</v>
      </c>
      <c r="Z154" s="2" t="s">
        <v>76</v>
      </c>
      <c r="AA154" s="31" t="s">
        <v>91</v>
      </c>
      <c r="AB154" s="31" t="s">
        <v>77</v>
      </c>
      <c r="AC154" s="15" t="str">
        <f t="shared" si="60"/>
        <v>PIC-139</v>
      </c>
      <c r="AD154" s="14">
        <v>80111600</v>
      </c>
      <c r="AE154" s="43" t="s">
        <v>394</v>
      </c>
      <c r="AF154" s="32" t="s">
        <v>119</v>
      </c>
      <c r="AG154" s="32" t="s">
        <v>119</v>
      </c>
      <c r="AH154" s="33">
        <f t="shared" si="66"/>
        <v>10.4</v>
      </c>
      <c r="AI154" s="34" t="s">
        <v>78</v>
      </c>
      <c r="AJ154" s="19" t="s">
        <v>79</v>
      </c>
      <c r="AK154" s="35">
        <f t="shared" si="61"/>
        <v>33251400</v>
      </c>
      <c r="AL154" s="35">
        <f t="shared" si="65"/>
        <v>33251400</v>
      </c>
      <c r="AM154" s="34" t="s">
        <v>77</v>
      </c>
      <c r="AN154" s="34" t="s">
        <v>80</v>
      </c>
      <c r="AO154" s="36" t="s">
        <v>465</v>
      </c>
      <c r="AP154" s="37" t="s">
        <v>81</v>
      </c>
      <c r="AQ154" s="16" t="s">
        <v>12</v>
      </c>
      <c r="AR154" s="14" t="s">
        <v>82</v>
      </c>
      <c r="AS154" s="38" t="s">
        <v>83</v>
      </c>
      <c r="AT154" s="34" t="s">
        <v>77</v>
      </c>
      <c r="AU154" s="34" t="s">
        <v>77</v>
      </c>
      <c r="AV154" s="17" t="s">
        <v>84</v>
      </c>
      <c r="AW154" s="17" t="s">
        <v>85</v>
      </c>
      <c r="AX154" s="17" t="s">
        <v>86</v>
      </c>
      <c r="AY154" s="17" t="s">
        <v>84</v>
      </c>
      <c r="AZ154" s="17"/>
      <c r="BA154" s="40"/>
    </row>
    <row r="155" spans="1:53" ht="128.25" x14ac:dyDescent="0.2">
      <c r="B155" s="1"/>
      <c r="E155" s="39" t="s">
        <v>400</v>
      </c>
      <c r="F155" s="10" t="s">
        <v>71</v>
      </c>
      <c r="G155" s="10" t="s">
        <v>10</v>
      </c>
      <c r="H155" s="10" t="s">
        <v>12</v>
      </c>
      <c r="I155" s="10" t="s">
        <v>366</v>
      </c>
      <c r="J155" s="11" t="s">
        <v>87</v>
      </c>
      <c r="K155" s="11" t="s">
        <v>88</v>
      </c>
      <c r="L155" s="41" t="s">
        <v>122</v>
      </c>
      <c r="M155" s="41">
        <v>5</v>
      </c>
      <c r="N155" s="42">
        <v>3197250</v>
      </c>
      <c r="O155" s="10">
        <v>1</v>
      </c>
      <c r="P155" s="10" t="s">
        <v>90</v>
      </c>
      <c r="Q155" s="29">
        <v>46055</v>
      </c>
      <c r="R155" s="29">
        <v>46367</v>
      </c>
      <c r="S155" s="12">
        <f t="shared" si="53"/>
        <v>33251400</v>
      </c>
      <c r="T155" s="30"/>
      <c r="U155" s="30"/>
      <c r="V155" s="12"/>
      <c r="W155" s="45">
        <f t="shared" si="64"/>
        <v>10.4</v>
      </c>
      <c r="X155" s="13">
        <f t="shared" si="54"/>
        <v>33251400</v>
      </c>
      <c r="Y155" s="13" t="s">
        <v>257</v>
      </c>
      <c r="Z155" s="2" t="s">
        <v>76</v>
      </c>
      <c r="AA155" s="31" t="s">
        <v>91</v>
      </c>
      <c r="AB155" s="31" t="s">
        <v>77</v>
      </c>
      <c r="AC155" s="15" t="str">
        <f t="shared" si="60"/>
        <v>PIC-140</v>
      </c>
      <c r="AD155" s="14">
        <v>80111600</v>
      </c>
      <c r="AE155" s="43" t="s">
        <v>394</v>
      </c>
      <c r="AF155" s="32" t="s">
        <v>119</v>
      </c>
      <c r="AG155" s="32" t="s">
        <v>119</v>
      </c>
      <c r="AH155" s="33">
        <f t="shared" si="66"/>
        <v>10.4</v>
      </c>
      <c r="AI155" s="34" t="s">
        <v>78</v>
      </c>
      <c r="AJ155" s="19" t="s">
        <v>79</v>
      </c>
      <c r="AK155" s="35">
        <f t="shared" si="61"/>
        <v>33251400</v>
      </c>
      <c r="AL155" s="35">
        <f t="shared" si="65"/>
        <v>33251400</v>
      </c>
      <c r="AM155" s="34" t="s">
        <v>77</v>
      </c>
      <c r="AN155" s="34" t="s">
        <v>80</v>
      </c>
      <c r="AO155" s="36" t="s">
        <v>465</v>
      </c>
      <c r="AP155" s="37" t="s">
        <v>81</v>
      </c>
      <c r="AQ155" s="16" t="s">
        <v>12</v>
      </c>
      <c r="AR155" s="14" t="s">
        <v>82</v>
      </c>
      <c r="AS155" s="38" t="s">
        <v>83</v>
      </c>
      <c r="AT155" s="34" t="s">
        <v>77</v>
      </c>
      <c r="AU155" s="34" t="s">
        <v>77</v>
      </c>
      <c r="AV155" s="17" t="s">
        <v>84</v>
      </c>
      <c r="AW155" s="17" t="s">
        <v>85</v>
      </c>
      <c r="AX155" s="17" t="s">
        <v>86</v>
      </c>
      <c r="AY155" s="17" t="s">
        <v>84</v>
      </c>
      <c r="AZ155" s="17"/>
      <c r="BA155" s="40"/>
    </row>
    <row r="156" spans="1:53" ht="57" x14ac:dyDescent="0.2">
      <c r="A156" s="1" t="s">
        <v>251</v>
      </c>
      <c r="B156" s="1" t="s">
        <v>336</v>
      </c>
      <c r="E156" s="39" t="s">
        <v>401</v>
      </c>
      <c r="F156" s="10" t="s">
        <v>71</v>
      </c>
      <c r="G156" s="10" t="s">
        <v>10</v>
      </c>
      <c r="H156" s="10" t="s">
        <v>15</v>
      </c>
      <c r="I156" s="10" t="s">
        <v>232</v>
      </c>
      <c r="J156" s="11" t="s">
        <v>233</v>
      </c>
      <c r="K156" s="11" t="s">
        <v>93</v>
      </c>
      <c r="L156" s="41" t="s">
        <v>396</v>
      </c>
      <c r="M156" s="41"/>
      <c r="N156" s="42"/>
      <c r="O156" s="10">
        <v>1</v>
      </c>
      <c r="P156" s="10" t="s">
        <v>90</v>
      </c>
      <c r="Q156" s="29">
        <v>46048</v>
      </c>
      <c r="R156" s="29">
        <v>46185</v>
      </c>
      <c r="S156" s="12">
        <v>20168800</v>
      </c>
      <c r="T156" s="30">
        <v>46230</v>
      </c>
      <c r="U156" s="30">
        <v>46367</v>
      </c>
      <c r="V156" s="12">
        <v>20168800</v>
      </c>
      <c r="W156" s="45">
        <f t="shared" ref="W156:W175" si="67">(ROUND(((YEAR(R156)-YEAR(Q156))*12 + (MONTH(R156)-MONTH(Q156))) + (DAY(R156)-1)/DAY(EOMONTH(R156,0)) - (DAY(Q156)-1)/DAY(EOMONTH(Q156,0)),1))+(ROUND(((YEAR(U156)-YEAR(T156))*12 + (MONTH(U156)-MONTH(T156))) + (DAY(U156)-1)/DAY(EOMONTH(U156,0)) - (DAY(T100)-1)/DAY(EOMONTH(T156,0)),1))</f>
        <v>10</v>
      </c>
      <c r="X156" s="13">
        <f t="shared" si="54"/>
        <v>40337600</v>
      </c>
      <c r="Y156" s="13" t="s">
        <v>434</v>
      </c>
      <c r="Z156" s="2" t="s">
        <v>131</v>
      </c>
      <c r="AA156" s="31" t="s">
        <v>91</v>
      </c>
      <c r="AB156" s="31" t="s">
        <v>77</v>
      </c>
      <c r="AC156" s="15" t="str">
        <f t="shared" ref="AC156:AC175" si="68">"CON-"&amp;E156</f>
        <v>CON-141</v>
      </c>
      <c r="AD156" s="14">
        <v>80111600</v>
      </c>
      <c r="AE156" s="43" t="s">
        <v>306</v>
      </c>
      <c r="AF156" s="32" t="s">
        <v>119</v>
      </c>
      <c r="AG156" s="32" t="s">
        <v>119</v>
      </c>
      <c r="AH156" s="33">
        <f t="shared" si="66"/>
        <v>10</v>
      </c>
      <c r="AI156" s="34" t="s">
        <v>78</v>
      </c>
      <c r="AJ156" s="19" t="s">
        <v>79</v>
      </c>
      <c r="AK156" s="35">
        <f t="shared" si="61"/>
        <v>40337600</v>
      </c>
      <c r="AL156" s="35">
        <f t="shared" si="65"/>
        <v>40337600</v>
      </c>
      <c r="AM156" s="34" t="s">
        <v>77</v>
      </c>
      <c r="AN156" s="34" t="s">
        <v>80</v>
      </c>
      <c r="AO156" s="36" t="s">
        <v>465</v>
      </c>
      <c r="AP156" s="37" t="s">
        <v>81</v>
      </c>
      <c r="AQ156" s="16" t="str">
        <f t="shared" ref="AQ156:AQ175" si="69">I156</f>
        <v>DEPARTAMENTO DE PSICOPEDAGOGÍA</v>
      </c>
      <c r="AR156" s="14" t="s">
        <v>82</v>
      </c>
      <c r="AS156" s="38" t="s">
        <v>83</v>
      </c>
      <c r="AT156" s="34" t="s">
        <v>77</v>
      </c>
      <c r="AU156" s="34" t="s">
        <v>77</v>
      </c>
      <c r="AV156" s="17" t="s">
        <v>84</v>
      </c>
      <c r="AW156" s="17" t="s">
        <v>85</v>
      </c>
      <c r="AX156" s="17" t="s">
        <v>86</v>
      </c>
      <c r="AY156" s="17" t="s">
        <v>84</v>
      </c>
      <c r="AZ156" s="17"/>
      <c r="BA156" s="40"/>
    </row>
    <row r="157" spans="1:53" ht="57" x14ac:dyDescent="0.2">
      <c r="A157" s="1" t="s">
        <v>251</v>
      </c>
      <c r="B157" s="1" t="s">
        <v>336</v>
      </c>
      <c r="E157" s="39" t="s">
        <v>402</v>
      </c>
      <c r="F157" s="10" t="s">
        <v>71</v>
      </c>
      <c r="G157" s="10" t="s">
        <v>10</v>
      </c>
      <c r="H157" s="10" t="s">
        <v>15</v>
      </c>
      <c r="I157" s="10" t="s">
        <v>232</v>
      </c>
      <c r="J157" s="11" t="s">
        <v>233</v>
      </c>
      <c r="K157" s="11" t="s">
        <v>93</v>
      </c>
      <c r="L157" s="41" t="s">
        <v>396</v>
      </c>
      <c r="M157" s="41"/>
      <c r="N157" s="42"/>
      <c r="O157" s="10">
        <v>1</v>
      </c>
      <c r="P157" s="10" t="s">
        <v>90</v>
      </c>
      <c r="Q157" s="29">
        <v>46055</v>
      </c>
      <c r="R157" s="29">
        <v>46185</v>
      </c>
      <c r="S157" s="12">
        <v>14370270</v>
      </c>
      <c r="T157" s="30">
        <v>46237</v>
      </c>
      <c r="U157" s="30">
        <v>46356</v>
      </c>
      <c r="V157" s="12">
        <v>13008876</v>
      </c>
      <c r="W157" s="45">
        <f>(ROUND(((YEAR(R157)-YEAR(Q157))*12 + (MONTH(R157)-MONTH(Q157))) + (DAY(R157)-1)/DAY(EOMONTH(R157,0)) - (DAY(Q157)-1)/DAY(EOMONTH(Q157,0)),1))+(ROUND(((YEAR(U157)-YEAR(T157))*12 + (MONTH(U157)-MONTH(T157))) + (DAY(U157)-1)/DAY(EOMONTH(U157,0)) - (DAY(T101)-1)/DAY(EOMONTH(T157,0)),1))+0.2</f>
        <v>8.2999999999999989</v>
      </c>
      <c r="X157" s="13">
        <f t="shared" si="54"/>
        <v>27379146</v>
      </c>
      <c r="Y157" s="13" t="s">
        <v>434</v>
      </c>
      <c r="Z157" s="2" t="s">
        <v>131</v>
      </c>
      <c r="AA157" s="31" t="s">
        <v>91</v>
      </c>
      <c r="AB157" s="31" t="s">
        <v>77</v>
      </c>
      <c r="AC157" s="15" t="str">
        <f t="shared" si="68"/>
        <v>CON-142</v>
      </c>
      <c r="AD157" s="14">
        <v>80111600</v>
      </c>
      <c r="AE157" s="43" t="s">
        <v>306</v>
      </c>
      <c r="AF157" s="32" t="s">
        <v>119</v>
      </c>
      <c r="AG157" s="32" t="s">
        <v>119</v>
      </c>
      <c r="AH157" s="33">
        <f t="shared" si="66"/>
        <v>8.2999999999999989</v>
      </c>
      <c r="AI157" s="34" t="s">
        <v>78</v>
      </c>
      <c r="AJ157" s="19" t="s">
        <v>79</v>
      </c>
      <c r="AK157" s="35">
        <f t="shared" si="61"/>
        <v>27379146</v>
      </c>
      <c r="AL157" s="35">
        <f t="shared" ref="AL157:AL159" si="70">+AK157</f>
        <v>27379146</v>
      </c>
      <c r="AM157" s="34" t="s">
        <v>77</v>
      </c>
      <c r="AN157" s="34" t="s">
        <v>80</v>
      </c>
      <c r="AO157" s="36" t="s">
        <v>465</v>
      </c>
      <c r="AP157" s="37" t="s">
        <v>81</v>
      </c>
      <c r="AQ157" s="16" t="str">
        <f t="shared" si="69"/>
        <v>DEPARTAMENTO DE PSICOPEDAGOGÍA</v>
      </c>
      <c r="AR157" s="14" t="s">
        <v>82</v>
      </c>
      <c r="AS157" s="38" t="s">
        <v>83</v>
      </c>
      <c r="AT157" s="34" t="s">
        <v>77</v>
      </c>
      <c r="AU157" s="34" t="s">
        <v>77</v>
      </c>
      <c r="AV157" s="17" t="s">
        <v>84</v>
      </c>
      <c r="AW157" s="17" t="s">
        <v>85</v>
      </c>
      <c r="AX157" s="17" t="s">
        <v>86</v>
      </c>
      <c r="AY157" s="17" t="s">
        <v>84</v>
      </c>
      <c r="AZ157" s="17"/>
      <c r="BA157" s="40"/>
    </row>
    <row r="158" spans="1:53" ht="57" x14ac:dyDescent="0.2">
      <c r="A158" s="1" t="s">
        <v>251</v>
      </c>
      <c r="B158" s="1" t="s">
        <v>336</v>
      </c>
      <c r="E158" s="39" t="s">
        <v>403</v>
      </c>
      <c r="F158" s="10" t="s">
        <v>71</v>
      </c>
      <c r="G158" s="10" t="s">
        <v>10</v>
      </c>
      <c r="H158" s="10" t="s">
        <v>15</v>
      </c>
      <c r="I158" s="10" t="s">
        <v>232</v>
      </c>
      <c r="J158" s="11" t="s">
        <v>233</v>
      </c>
      <c r="K158" s="11" t="s">
        <v>93</v>
      </c>
      <c r="L158" s="41" t="s">
        <v>396</v>
      </c>
      <c r="M158" s="41"/>
      <c r="N158" s="42"/>
      <c r="O158" s="10">
        <v>1</v>
      </c>
      <c r="P158" s="10" t="s">
        <v>90</v>
      </c>
      <c r="Q158" s="29">
        <v>46055</v>
      </c>
      <c r="R158" s="29">
        <v>46185</v>
      </c>
      <c r="S158" s="12">
        <v>14370270</v>
      </c>
      <c r="T158" s="30">
        <v>46237</v>
      </c>
      <c r="U158" s="30">
        <v>46356</v>
      </c>
      <c r="V158" s="12">
        <v>13008876</v>
      </c>
      <c r="W158" s="45">
        <f>(ROUND(((YEAR(R158)-YEAR(Q158))*12 + (MONTH(R158)-MONTH(Q158))) + (DAY(R158)-1)/DAY(EOMONTH(R158,0)) - (DAY(Q158)-1)/DAY(EOMONTH(Q158,0)),1))+(ROUND(((YEAR(U158)-YEAR(T158))*12 + (MONTH(U158)-MONTH(T158))) + (DAY(U158)-1)/DAY(EOMONTH(U158,0)) - (DAY(T102)-1)/DAY(EOMONTH(T158,0)),1))-0.2</f>
        <v>8.1000000000000014</v>
      </c>
      <c r="X158" s="13">
        <f t="shared" si="54"/>
        <v>27379146</v>
      </c>
      <c r="Y158" s="13" t="s">
        <v>434</v>
      </c>
      <c r="Z158" s="2" t="s">
        <v>131</v>
      </c>
      <c r="AA158" s="31" t="s">
        <v>91</v>
      </c>
      <c r="AB158" s="31" t="s">
        <v>77</v>
      </c>
      <c r="AC158" s="15" t="str">
        <f t="shared" si="68"/>
        <v>CON-143</v>
      </c>
      <c r="AD158" s="14">
        <v>80111600</v>
      </c>
      <c r="AE158" s="43" t="s">
        <v>306</v>
      </c>
      <c r="AF158" s="32" t="s">
        <v>119</v>
      </c>
      <c r="AG158" s="32" t="s">
        <v>119</v>
      </c>
      <c r="AH158" s="33">
        <f t="shared" si="66"/>
        <v>8.1000000000000014</v>
      </c>
      <c r="AI158" s="34" t="s">
        <v>78</v>
      </c>
      <c r="AJ158" s="19" t="s">
        <v>79</v>
      </c>
      <c r="AK158" s="35">
        <f t="shared" si="61"/>
        <v>27379146</v>
      </c>
      <c r="AL158" s="35">
        <f t="shared" si="70"/>
        <v>27379146</v>
      </c>
      <c r="AM158" s="34" t="s">
        <v>77</v>
      </c>
      <c r="AN158" s="34" t="s">
        <v>80</v>
      </c>
      <c r="AO158" s="36" t="s">
        <v>465</v>
      </c>
      <c r="AP158" s="37" t="s">
        <v>81</v>
      </c>
      <c r="AQ158" s="16" t="str">
        <f t="shared" si="69"/>
        <v>DEPARTAMENTO DE PSICOPEDAGOGÍA</v>
      </c>
      <c r="AR158" s="14" t="s">
        <v>82</v>
      </c>
      <c r="AS158" s="38" t="s">
        <v>83</v>
      </c>
      <c r="AT158" s="34" t="s">
        <v>77</v>
      </c>
      <c r="AU158" s="34" t="s">
        <v>77</v>
      </c>
      <c r="AV158" s="17" t="s">
        <v>84</v>
      </c>
      <c r="AW158" s="17" t="s">
        <v>85</v>
      </c>
      <c r="AX158" s="17" t="s">
        <v>86</v>
      </c>
      <c r="AY158" s="17" t="s">
        <v>84</v>
      </c>
      <c r="AZ158" s="17"/>
      <c r="BA158" s="40"/>
    </row>
    <row r="159" spans="1:53" ht="57" x14ac:dyDescent="0.2">
      <c r="A159" s="1" t="s">
        <v>251</v>
      </c>
      <c r="B159" s="1" t="s">
        <v>336</v>
      </c>
      <c r="E159" s="39" t="s">
        <v>404</v>
      </c>
      <c r="F159" s="10" t="s">
        <v>71</v>
      </c>
      <c r="G159" s="10" t="s">
        <v>10</v>
      </c>
      <c r="H159" s="10" t="s">
        <v>15</v>
      </c>
      <c r="I159" s="10" t="s">
        <v>232</v>
      </c>
      <c r="J159" s="11" t="s">
        <v>233</v>
      </c>
      <c r="K159" s="11" t="s">
        <v>93</v>
      </c>
      <c r="L159" s="41" t="s">
        <v>396</v>
      </c>
      <c r="M159" s="41"/>
      <c r="N159" s="42"/>
      <c r="O159" s="10">
        <v>1</v>
      </c>
      <c r="P159" s="10" t="s">
        <v>90</v>
      </c>
      <c r="Q159" s="29">
        <v>46055</v>
      </c>
      <c r="R159" s="29">
        <v>46185</v>
      </c>
      <c r="S159" s="12">
        <v>11975225</v>
      </c>
      <c r="T159" s="30">
        <v>46237</v>
      </c>
      <c r="U159" s="30">
        <v>46356</v>
      </c>
      <c r="V159" s="12">
        <v>10840730</v>
      </c>
      <c r="W159" s="45">
        <f>(ROUND(((YEAR(R159)-YEAR(Q159))*12 + (MONTH(R159)-MONTH(Q159))) + (DAY(R159)-1)/DAY(EOMONTH(R159,0)) - (DAY(Q159)-1)/DAY(EOMONTH(Q159,0)),1))+(ROUND(((YEAR(U159)-YEAR(T159))*12 + (MONTH(U159)-MONTH(T159))) + (DAY(U159)-1)/DAY(EOMONTH(U159,0)) - (DAY(T103)-1)/DAY(EOMONTH(T159,0)),1))-0.2</f>
        <v>8.1000000000000014</v>
      </c>
      <c r="X159" s="13">
        <f t="shared" si="54"/>
        <v>22815955</v>
      </c>
      <c r="Y159" s="13" t="s">
        <v>435</v>
      </c>
      <c r="Z159" s="2" t="s">
        <v>131</v>
      </c>
      <c r="AA159" s="31" t="s">
        <v>91</v>
      </c>
      <c r="AB159" s="31" t="s">
        <v>77</v>
      </c>
      <c r="AC159" s="15" t="str">
        <f t="shared" si="68"/>
        <v>CON-144</v>
      </c>
      <c r="AD159" s="14">
        <v>80111600</v>
      </c>
      <c r="AE159" s="43" t="s">
        <v>306</v>
      </c>
      <c r="AF159" s="32" t="s">
        <v>119</v>
      </c>
      <c r="AG159" s="32" t="s">
        <v>119</v>
      </c>
      <c r="AH159" s="33">
        <f t="shared" si="66"/>
        <v>8.1000000000000014</v>
      </c>
      <c r="AI159" s="34" t="s">
        <v>78</v>
      </c>
      <c r="AJ159" s="19" t="s">
        <v>79</v>
      </c>
      <c r="AK159" s="35">
        <f t="shared" si="61"/>
        <v>22815955</v>
      </c>
      <c r="AL159" s="35">
        <f t="shared" si="70"/>
        <v>22815955</v>
      </c>
      <c r="AM159" s="34" t="s">
        <v>77</v>
      </c>
      <c r="AN159" s="34" t="s">
        <v>80</v>
      </c>
      <c r="AO159" s="36" t="s">
        <v>465</v>
      </c>
      <c r="AP159" s="37" t="s">
        <v>81</v>
      </c>
      <c r="AQ159" s="16" t="str">
        <f t="shared" si="69"/>
        <v>DEPARTAMENTO DE PSICOPEDAGOGÍA</v>
      </c>
      <c r="AR159" s="14" t="s">
        <v>82</v>
      </c>
      <c r="AS159" s="38" t="s">
        <v>83</v>
      </c>
      <c r="AT159" s="34" t="s">
        <v>77</v>
      </c>
      <c r="AU159" s="34" t="s">
        <v>77</v>
      </c>
      <c r="AV159" s="17" t="s">
        <v>84</v>
      </c>
      <c r="AW159" s="17" t="s">
        <v>85</v>
      </c>
      <c r="AX159" s="17" t="s">
        <v>86</v>
      </c>
      <c r="AY159" s="17" t="s">
        <v>84</v>
      </c>
      <c r="AZ159" s="17"/>
      <c r="BA159" s="40"/>
    </row>
    <row r="160" spans="1:53" ht="57" x14ac:dyDescent="0.2">
      <c r="A160" s="1" t="s">
        <v>251</v>
      </c>
      <c r="B160" s="1" t="s">
        <v>336</v>
      </c>
      <c r="E160" s="39" t="s">
        <v>405</v>
      </c>
      <c r="F160" s="10" t="s">
        <v>71</v>
      </c>
      <c r="G160" s="10" t="s">
        <v>10</v>
      </c>
      <c r="H160" s="10" t="s">
        <v>15</v>
      </c>
      <c r="I160" s="10" t="s">
        <v>232</v>
      </c>
      <c r="J160" s="11" t="s">
        <v>233</v>
      </c>
      <c r="K160" s="11" t="s">
        <v>93</v>
      </c>
      <c r="L160" s="41" t="s">
        <v>396</v>
      </c>
      <c r="M160" s="41"/>
      <c r="N160" s="42"/>
      <c r="O160" s="10">
        <v>1</v>
      </c>
      <c r="P160" s="10" t="s">
        <v>90</v>
      </c>
      <c r="Q160" s="29">
        <v>46055</v>
      </c>
      <c r="R160" s="29">
        <v>46185</v>
      </c>
      <c r="S160" s="12">
        <v>11975225</v>
      </c>
      <c r="T160" s="30">
        <v>46237</v>
      </c>
      <c r="U160" s="30">
        <v>46356</v>
      </c>
      <c r="V160" s="12">
        <v>10840730</v>
      </c>
      <c r="W160" s="45">
        <f t="shared" si="67"/>
        <v>8.3000000000000007</v>
      </c>
      <c r="X160" s="13">
        <f t="shared" si="54"/>
        <v>22815955</v>
      </c>
      <c r="Y160" s="13" t="s">
        <v>435</v>
      </c>
      <c r="Z160" s="2" t="s">
        <v>131</v>
      </c>
      <c r="AA160" s="31" t="s">
        <v>91</v>
      </c>
      <c r="AB160" s="31" t="s">
        <v>77</v>
      </c>
      <c r="AC160" s="15" t="str">
        <f t="shared" si="68"/>
        <v>CON-145</v>
      </c>
      <c r="AD160" s="14">
        <v>80111600</v>
      </c>
      <c r="AE160" s="43" t="s">
        <v>306</v>
      </c>
      <c r="AF160" s="32" t="s">
        <v>119</v>
      </c>
      <c r="AG160" s="32" t="s">
        <v>119</v>
      </c>
      <c r="AH160" s="33">
        <f t="shared" si="66"/>
        <v>8.3000000000000007</v>
      </c>
      <c r="AI160" s="34" t="s">
        <v>78</v>
      </c>
      <c r="AJ160" s="19" t="s">
        <v>79</v>
      </c>
      <c r="AK160" s="35">
        <f t="shared" si="61"/>
        <v>22815955</v>
      </c>
      <c r="AL160" s="35">
        <f t="shared" ref="AL160" si="71">+AK160</f>
        <v>22815955</v>
      </c>
      <c r="AM160" s="34" t="s">
        <v>77</v>
      </c>
      <c r="AN160" s="34" t="s">
        <v>80</v>
      </c>
      <c r="AO160" s="36" t="s">
        <v>465</v>
      </c>
      <c r="AP160" s="37" t="s">
        <v>81</v>
      </c>
      <c r="AQ160" s="16" t="str">
        <f t="shared" si="69"/>
        <v>DEPARTAMENTO DE PSICOPEDAGOGÍA</v>
      </c>
      <c r="AR160" s="14" t="s">
        <v>82</v>
      </c>
      <c r="AS160" s="38" t="s">
        <v>83</v>
      </c>
      <c r="AT160" s="34" t="s">
        <v>77</v>
      </c>
      <c r="AU160" s="34" t="s">
        <v>77</v>
      </c>
      <c r="AV160" s="17" t="s">
        <v>84</v>
      </c>
      <c r="AW160" s="17" t="s">
        <v>85</v>
      </c>
      <c r="AX160" s="17" t="s">
        <v>86</v>
      </c>
      <c r="AY160" s="17" t="s">
        <v>84</v>
      </c>
      <c r="AZ160" s="17"/>
      <c r="BA160" s="40"/>
    </row>
    <row r="161" spans="1:53" ht="57" x14ac:dyDescent="0.2">
      <c r="A161" s="1" t="s">
        <v>251</v>
      </c>
      <c r="B161" s="1" t="s">
        <v>336</v>
      </c>
      <c r="E161" s="39" t="s">
        <v>406</v>
      </c>
      <c r="F161" s="10" t="s">
        <v>71</v>
      </c>
      <c r="G161" s="10" t="s">
        <v>10</v>
      </c>
      <c r="H161" s="10" t="s">
        <v>15</v>
      </c>
      <c r="I161" s="10" t="s">
        <v>232</v>
      </c>
      <c r="J161" s="11" t="s">
        <v>233</v>
      </c>
      <c r="K161" s="11" t="s">
        <v>93</v>
      </c>
      <c r="L161" s="41" t="s">
        <v>396</v>
      </c>
      <c r="M161" s="41"/>
      <c r="N161" s="42"/>
      <c r="O161" s="10">
        <v>1</v>
      </c>
      <c r="P161" s="10" t="s">
        <v>90</v>
      </c>
      <c r="Q161" s="29">
        <v>46048</v>
      </c>
      <c r="R161" s="29">
        <v>46185</v>
      </c>
      <c r="S161" s="12">
        <v>17647200</v>
      </c>
      <c r="T161" s="30">
        <v>46230</v>
      </c>
      <c r="U161" s="30">
        <v>46367</v>
      </c>
      <c r="V161" s="12">
        <v>17647200</v>
      </c>
      <c r="W161" s="45">
        <f t="shared" si="67"/>
        <v>10</v>
      </c>
      <c r="X161" s="13">
        <f t="shared" si="54"/>
        <v>35294400</v>
      </c>
      <c r="Y161" s="13" t="s">
        <v>435</v>
      </c>
      <c r="Z161" s="2" t="s">
        <v>131</v>
      </c>
      <c r="AA161" s="31" t="s">
        <v>91</v>
      </c>
      <c r="AB161" s="31" t="s">
        <v>77</v>
      </c>
      <c r="AC161" s="15" t="str">
        <f t="shared" si="68"/>
        <v>CON-146</v>
      </c>
      <c r="AD161" s="14">
        <v>80111600</v>
      </c>
      <c r="AE161" s="43" t="s">
        <v>306</v>
      </c>
      <c r="AF161" s="32" t="s">
        <v>119</v>
      </c>
      <c r="AG161" s="32" t="s">
        <v>119</v>
      </c>
      <c r="AH161" s="33">
        <f t="shared" si="66"/>
        <v>10</v>
      </c>
      <c r="AI161" s="34" t="s">
        <v>78</v>
      </c>
      <c r="AJ161" s="19" t="s">
        <v>79</v>
      </c>
      <c r="AK161" s="35">
        <f t="shared" si="61"/>
        <v>35294400</v>
      </c>
      <c r="AL161" s="35">
        <f t="shared" ref="AL161:AL169" si="72">+AK161</f>
        <v>35294400</v>
      </c>
      <c r="AM161" s="34" t="s">
        <v>77</v>
      </c>
      <c r="AN161" s="34" t="s">
        <v>80</v>
      </c>
      <c r="AO161" s="36" t="s">
        <v>465</v>
      </c>
      <c r="AP161" s="37" t="s">
        <v>81</v>
      </c>
      <c r="AQ161" s="16" t="str">
        <f t="shared" si="69"/>
        <v>DEPARTAMENTO DE PSICOPEDAGOGÍA</v>
      </c>
      <c r="AR161" s="14" t="s">
        <v>82</v>
      </c>
      <c r="AS161" s="38" t="s">
        <v>83</v>
      </c>
      <c r="AT161" s="34" t="s">
        <v>77</v>
      </c>
      <c r="AU161" s="34" t="s">
        <v>77</v>
      </c>
      <c r="AV161" s="17" t="s">
        <v>84</v>
      </c>
      <c r="AW161" s="17" t="s">
        <v>85</v>
      </c>
      <c r="AX161" s="17" t="s">
        <v>86</v>
      </c>
      <c r="AY161" s="17" t="s">
        <v>84</v>
      </c>
      <c r="AZ161" s="17"/>
      <c r="BA161" s="40"/>
    </row>
    <row r="162" spans="1:53" ht="57" x14ac:dyDescent="0.2">
      <c r="A162" s="1" t="s">
        <v>251</v>
      </c>
      <c r="B162" s="1" t="s">
        <v>336</v>
      </c>
      <c r="E162" s="39" t="s">
        <v>407</v>
      </c>
      <c r="F162" s="10" t="s">
        <v>71</v>
      </c>
      <c r="G162" s="10" t="s">
        <v>10</v>
      </c>
      <c r="H162" s="10" t="s">
        <v>15</v>
      </c>
      <c r="I162" s="10" t="s">
        <v>232</v>
      </c>
      <c r="J162" s="11" t="s">
        <v>233</v>
      </c>
      <c r="K162" s="11" t="s">
        <v>93</v>
      </c>
      <c r="L162" s="41" t="s">
        <v>396</v>
      </c>
      <c r="M162" s="41"/>
      <c r="N162" s="42"/>
      <c r="O162" s="10">
        <v>1</v>
      </c>
      <c r="P162" s="10" t="s">
        <v>90</v>
      </c>
      <c r="Q162" s="29">
        <v>46055</v>
      </c>
      <c r="R162" s="29">
        <v>46185</v>
      </c>
      <c r="S162" s="12">
        <v>16764840</v>
      </c>
      <c r="T162" s="30">
        <v>46237</v>
      </c>
      <c r="U162" s="30">
        <v>46356</v>
      </c>
      <c r="V162" s="12">
        <v>15176592</v>
      </c>
      <c r="W162" s="45">
        <f t="shared" si="67"/>
        <v>8.3000000000000007</v>
      </c>
      <c r="X162" s="13">
        <f t="shared" si="54"/>
        <v>31941432</v>
      </c>
      <c r="Y162" s="13" t="s">
        <v>434</v>
      </c>
      <c r="Z162" s="2" t="s">
        <v>131</v>
      </c>
      <c r="AA162" s="31" t="s">
        <v>91</v>
      </c>
      <c r="AB162" s="31" t="s">
        <v>77</v>
      </c>
      <c r="AC162" s="15" t="str">
        <f t="shared" si="68"/>
        <v>CON-147</v>
      </c>
      <c r="AD162" s="14">
        <v>80111600</v>
      </c>
      <c r="AE162" s="43" t="s">
        <v>306</v>
      </c>
      <c r="AF162" s="32" t="s">
        <v>119</v>
      </c>
      <c r="AG162" s="32" t="s">
        <v>119</v>
      </c>
      <c r="AH162" s="33">
        <f t="shared" si="66"/>
        <v>8.3000000000000007</v>
      </c>
      <c r="AI162" s="34" t="s">
        <v>78</v>
      </c>
      <c r="AJ162" s="19" t="s">
        <v>79</v>
      </c>
      <c r="AK162" s="35">
        <f t="shared" si="61"/>
        <v>31941432</v>
      </c>
      <c r="AL162" s="35">
        <f t="shared" si="72"/>
        <v>31941432</v>
      </c>
      <c r="AM162" s="34" t="s">
        <v>77</v>
      </c>
      <c r="AN162" s="34" t="s">
        <v>80</v>
      </c>
      <c r="AO162" s="36" t="s">
        <v>465</v>
      </c>
      <c r="AP162" s="37" t="s">
        <v>81</v>
      </c>
      <c r="AQ162" s="16" t="str">
        <f t="shared" si="69"/>
        <v>DEPARTAMENTO DE PSICOPEDAGOGÍA</v>
      </c>
      <c r="AR162" s="14" t="s">
        <v>82</v>
      </c>
      <c r="AS162" s="38" t="s">
        <v>83</v>
      </c>
      <c r="AT162" s="34" t="s">
        <v>77</v>
      </c>
      <c r="AU162" s="34" t="s">
        <v>77</v>
      </c>
      <c r="AV162" s="17" t="s">
        <v>84</v>
      </c>
      <c r="AW162" s="17" t="s">
        <v>85</v>
      </c>
      <c r="AX162" s="17" t="s">
        <v>86</v>
      </c>
      <c r="AY162" s="17" t="s">
        <v>84</v>
      </c>
      <c r="AZ162" s="17"/>
      <c r="BA162" s="40"/>
    </row>
    <row r="163" spans="1:53" ht="57" x14ac:dyDescent="0.2">
      <c r="A163" s="1" t="s">
        <v>251</v>
      </c>
      <c r="B163" s="1" t="s">
        <v>336</v>
      </c>
      <c r="E163" s="39" t="s">
        <v>408</v>
      </c>
      <c r="F163" s="10" t="s">
        <v>71</v>
      </c>
      <c r="G163" s="10" t="s">
        <v>10</v>
      </c>
      <c r="H163" s="10" t="s">
        <v>15</v>
      </c>
      <c r="I163" s="10" t="s">
        <v>232</v>
      </c>
      <c r="J163" s="11" t="s">
        <v>233</v>
      </c>
      <c r="K163" s="11" t="s">
        <v>93</v>
      </c>
      <c r="L163" s="41" t="s">
        <v>396</v>
      </c>
      <c r="M163" s="41"/>
      <c r="N163" s="42"/>
      <c r="O163" s="10">
        <v>1</v>
      </c>
      <c r="P163" s="10" t="s">
        <v>90</v>
      </c>
      <c r="Q163" s="29">
        <v>46055</v>
      </c>
      <c r="R163" s="29">
        <v>46185</v>
      </c>
      <c r="S163" s="12">
        <v>12573630</v>
      </c>
      <c r="T163" s="30">
        <v>46237</v>
      </c>
      <c r="U163" s="30">
        <v>46356</v>
      </c>
      <c r="V163" s="12">
        <v>11382444</v>
      </c>
      <c r="W163" s="45">
        <f t="shared" si="67"/>
        <v>8.3000000000000007</v>
      </c>
      <c r="X163" s="13">
        <f t="shared" si="54"/>
        <v>23956074</v>
      </c>
      <c r="Y163" s="13" t="s">
        <v>435</v>
      </c>
      <c r="Z163" s="2" t="s">
        <v>131</v>
      </c>
      <c r="AA163" s="31" t="s">
        <v>91</v>
      </c>
      <c r="AB163" s="31" t="s">
        <v>77</v>
      </c>
      <c r="AC163" s="15" t="str">
        <f t="shared" si="68"/>
        <v>CON-148</v>
      </c>
      <c r="AD163" s="14">
        <v>80111600</v>
      </c>
      <c r="AE163" s="43" t="s">
        <v>306</v>
      </c>
      <c r="AF163" s="32" t="s">
        <v>119</v>
      </c>
      <c r="AG163" s="32" t="s">
        <v>119</v>
      </c>
      <c r="AH163" s="33">
        <f t="shared" si="66"/>
        <v>8.3000000000000007</v>
      </c>
      <c r="AI163" s="34" t="s">
        <v>78</v>
      </c>
      <c r="AJ163" s="19" t="s">
        <v>79</v>
      </c>
      <c r="AK163" s="35">
        <f t="shared" si="61"/>
        <v>23956074</v>
      </c>
      <c r="AL163" s="35">
        <f t="shared" si="72"/>
        <v>23956074</v>
      </c>
      <c r="AM163" s="34" t="s">
        <v>77</v>
      </c>
      <c r="AN163" s="34" t="s">
        <v>80</v>
      </c>
      <c r="AO163" s="36" t="s">
        <v>465</v>
      </c>
      <c r="AP163" s="37" t="s">
        <v>81</v>
      </c>
      <c r="AQ163" s="16" t="str">
        <f t="shared" si="69"/>
        <v>DEPARTAMENTO DE PSICOPEDAGOGÍA</v>
      </c>
      <c r="AR163" s="14" t="s">
        <v>82</v>
      </c>
      <c r="AS163" s="38" t="s">
        <v>83</v>
      </c>
      <c r="AT163" s="34" t="s">
        <v>77</v>
      </c>
      <c r="AU163" s="34" t="s">
        <v>77</v>
      </c>
      <c r="AV163" s="17" t="s">
        <v>84</v>
      </c>
      <c r="AW163" s="17" t="s">
        <v>85</v>
      </c>
      <c r="AX163" s="17" t="s">
        <v>86</v>
      </c>
      <c r="AY163" s="17" t="s">
        <v>84</v>
      </c>
      <c r="AZ163" s="17"/>
      <c r="BA163" s="40"/>
    </row>
    <row r="164" spans="1:53" ht="57" x14ac:dyDescent="0.2">
      <c r="A164" s="1" t="s">
        <v>251</v>
      </c>
      <c r="B164" s="1" t="s">
        <v>336</v>
      </c>
      <c r="E164" s="39" t="s">
        <v>409</v>
      </c>
      <c r="F164" s="10" t="s">
        <v>71</v>
      </c>
      <c r="G164" s="10" t="s">
        <v>10</v>
      </c>
      <c r="H164" s="10" t="s">
        <v>15</v>
      </c>
      <c r="I164" s="10" t="s">
        <v>232</v>
      </c>
      <c r="J164" s="11" t="s">
        <v>233</v>
      </c>
      <c r="K164" s="11" t="s">
        <v>93</v>
      </c>
      <c r="L164" s="41" t="s">
        <v>396</v>
      </c>
      <c r="M164" s="41"/>
      <c r="N164" s="42"/>
      <c r="O164" s="10">
        <v>1</v>
      </c>
      <c r="P164" s="10" t="s">
        <v>90</v>
      </c>
      <c r="Q164" s="29">
        <v>46055</v>
      </c>
      <c r="R164" s="29">
        <v>46185</v>
      </c>
      <c r="S164" s="12">
        <v>12574200</v>
      </c>
      <c r="T164" s="30">
        <v>46237</v>
      </c>
      <c r="U164" s="30">
        <v>46356</v>
      </c>
      <c r="V164" s="12">
        <v>11382960</v>
      </c>
      <c r="W164" s="45">
        <f t="shared" si="67"/>
        <v>8.3000000000000007</v>
      </c>
      <c r="X164" s="13">
        <f t="shared" si="54"/>
        <v>23957160</v>
      </c>
      <c r="Y164" s="13" t="s">
        <v>434</v>
      </c>
      <c r="Z164" s="2" t="s">
        <v>131</v>
      </c>
      <c r="AA164" s="31" t="s">
        <v>91</v>
      </c>
      <c r="AB164" s="31" t="s">
        <v>77</v>
      </c>
      <c r="AC164" s="15" t="str">
        <f t="shared" si="68"/>
        <v>CON-149</v>
      </c>
      <c r="AD164" s="14">
        <v>80111600</v>
      </c>
      <c r="AE164" s="43" t="s">
        <v>306</v>
      </c>
      <c r="AF164" s="32" t="s">
        <v>119</v>
      </c>
      <c r="AG164" s="32" t="s">
        <v>119</v>
      </c>
      <c r="AH164" s="33">
        <f t="shared" si="66"/>
        <v>8.3000000000000007</v>
      </c>
      <c r="AI164" s="34" t="s">
        <v>78</v>
      </c>
      <c r="AJ164" s="19" t="s">
        <v>79</v>
      </c>
      <c r="AK164" s="35">
        <f t="shared" si="61"/>
        <v>23957160</v>
      </c>
      <c r="AL164" s="35">
        <f t="shared" si="72"/>
        <v>23957160</v>
      </c>
      <c r="AM164" s="34" t="s">
        <v>77</v>
      </c>
      <c r="AN164" s="34" t="s">
        <v>80</v>
      </c>
      <c r="AO164" s="36" t="s">
        <v>465</v>
      </c>
      <c r="AP164" s="37" t="s">
        <v>81</v>
      </c>
      <c r="AQ164" s="16" t="str">
        <f t="shared" si="69"/>
        <v>DEPARTAMENTO DE PSICOPEDAGOGÍA</v>
      </c>
      <c r="AR164" s="14" t="s">
        <v>82</v>
      </c>
      <c r="AS164" s="38" t="s">
        <v>83</v>
      </c>
      <c r="AT164" s="34" t="s">
        <v>77</v>
      </c>
      <c r="AU164" s="34" t="s">
        <v>77</v>
      </c>
      <c r="AV164" s="17" t="s">
        <v>84</v>
      </c>
      <c r="AW164" s="17" t="s">
        <v>85</v>
      </c>
      <c r="AX164" s="17" t="s">
        <v>86</v>
      </c>
      <c r="AY164" s="17" t="s">
        <v>84</v>
      </c>
      <c r="AZ164" s="17"/>
      <c r="BA164" s="40"/>
    </row>
    <row r="165" spans="1:53" ht="57" x14ac:dyDescent="0.2">
      <c r="A165" s="1" t="s">
        <v>251</v>
      </c>
      <c r="B165" s="1" t="s">
        <v>336</v>
      </c>
      <c r="E165" s="39" t="s">
        <v>410</v>
      </c>
      <c r="F165" s="10" t="s">
        <v>71</v>
      </c>
      <c r="G165" s="10" t="s">
        <v>10</v>
      </c>
      <c r="H165" s="10" t="s">
        <v>15</v>
      </c>
      <c r="I165" s="10" t="s">
        <v>232</v>
      </c>
      <c r="J165" s="11" t="s">
        <v>233</v>
      </c>
      <c r="K165" s="11" t="s">
        <v>93</v>
      </c>
      <c r="L165" s="41" t="s">
        <v>396</v>
      </c>
      <c r="M165" s="41"/>
      <c r="N165" s="42"/>
      <c r="O165" s="10">
        <v>1</v>
      </c>
      <c r="P165" s="10" t="s">
        <v>90</v>
      </c>
      <c r="Q165" s="29">
        <v>46055</v>
      </c>
      <c r="R165" s="29">
        <v>46185</v>
      </c>
      <c r="S165" s="12">
        <v>12573630</v>
      </c>
      <c r="T165" s="30">
        <v>46237</v>
      </c>
      <c r="U165" s="30">
        <v>46356</v>
      </c>
      <c r="V165" s="12">
        <v>11382444</v>
      </c>
      <c r="W165" s="45">
        <f t="shared" si="67"/>
        <v>8.3000000000000007</v>
      </c>
      <c r="X165" s="13">
        <f t="shared" si="54"/>
        <v>23956074</v>
      </c>
      <c r="Y165" s="13" t="s">
        <v>435</v>
      </c>
      <c r="Z165" s="2" t="s">
        <v>131</v>
      </c>
      <c r="AA165" s="31" t="s">
        <v>91</v>
      </c>
      <c r="AB165" s="31" t="s">
        <v>77</v>
      </c>
      <c r="AC165" s="15" t="str">
        <f t="shared" si="68"/>
        <v>CON-150</v>
      </c>
      <c r="AD165" s="14">
        <v>80111600</v>
      </c>
      <c r="AE165" s="43" t="s">
        <v>306</v>
      </c>
      <c r="AF165" s="32" t="s">
        <v>119</v>
      </c>
      <c r="AG165" s="32" t="s">
        <v>119</v>
      </c>
      <c r="AH165" s="33">
        <f t="shared" si="66"/>
        <v>8.3000000000000007</v>
      </c>
      <c r="AI165" s="34" t="s">
        <v>78</v>
      </c>
      <c r="AJ165" s="19" t="s">
        <v>79</v>
      </c>
      <c r="AK165" s="35">
        <f t="shared" si="61"/>
        <v>23956074</v>
      </c>
      <c r="AL165" s="35">
        <f t="shared" si="72"/>
        <v>23956074</v>
      </c>
      <c r="AM165" s="34" t="s">
        <v>77</v>
      </c>
      <c r="AN165" s="34" t="s">
        <v>80</v>
      </c>
      <c r="AO165" s="36" t="s">
        <v>465</v>
      </c>
      <c r="AP165" s="37" t="s">
        <v>81</v>
      </c>
      <c r="AQ165" s="16" t="str">
        <f t="shared" si="69"/>
        <v>DEPARTAMENTO DE PSICOPEDAGOGÍA</v>
      </c>
      <c r="AR165" s="14" t="s">
        <v>82</v>
      </c>
      <c r="AS165" s="38" t="s">
        <v>83</v>
      </c>
      <c r="AT165" s="34" t="s">
        <v>77</v>
      </c>
      <c r="AU165" s="34" t="s">
        <v>77</v>
      </c>
      <c r="AV165" s="17" t="s">
        <v>84</v>
      </c>
      <c r="AW165" s="17" t="s">
        <v>85</v>
      </c>
      <c r="AX165" s="17" t="s">
        <v>86</v>
      </c>
      <c r="AY165" s="17" t="s">
        <v>84</v>
      </c>
      <c r="AZ165" s="17"/>
      <c r="BA165" s="40"/>
    </row>
    <row r="166" spans="1:53" ht="57" x14ac:dyDescent="0.2">
      <c r="A166" s="1" t="s">
        <v>251</v>
      </c>
      <c r="B166" s="1" t="s">
        <v>336</v>
      </c>
      <c r="E166" s="39" t="s">
        <v>411</v>
      </c>
      <c r="F166" s="10" t="s">
        <v>71</v>
      </c>
      <c r="G166" s="10" t="s">
        <v>10</v>
      </c>
      <c r="H166" s="10" t="s">
        <v>15</v>
      </c>
      <c r="I166" s="10" t="s">
        <v>232</v>
      </c>
      <c r="J166" s="11" t="s">
        <v>233</v>
      </c>
      <c r="K166" s="11" t="s">
        <v>93</v>
      </c>
      <c r="L166" s="41" t="s">
        <v>396</v>
      </c>
      <c r="M166" s="41"/>
      <c r="N166" s="42"/>
      <c r="O166" s="10">
        <v>1</v>
      </c>
      <c r="P166" s="10" t="s">
        <v>90</v>
      </c>
      <c r="Q166" s="29">
        <v>46055</v>
      </c>
      <c r="R166" s="29">
        <v>46185</v>
      </c>
      <c r="S166" s="12">
        <v>10478025</v>
      </c>
      <c r="T166" s="30">
        <v>46237</v>
      </c>
      <c r="U166" s="30">
        <v>46356</v>
      </c>
      <c r="V166" s="12">
        <v>9485370</v>
      </c>
      <c r="W166" s="45">
        <f>(ROUND(((YEAR(R166)-YEAR(Q166))*12 + (MONTH(R166)-MONTH(Q166))) + (DAY(R166)-1)/DAY(EOMONTH(R166,0)) - (DAY(Q166)-1)/DAY(EOMONTH(Q166,0)),1))+(ROUND(((YEAR(U166)-YEAR(T166))*12 + (MONTH(U166)-MONTH(T166))) + (DAY(U166)-1)/DAY(EOMONTH(U166,0)) - (DAY(T110)-1)/DAY(EOMONTH(T166,0)),1))+0.2</f>
        <v>8.2999999999999989</v>
      </c>
      <c r="X166" s="13">
        <f t="shared" si="54"/>
        <v>19963395</v>
      </c>
      <c r="Y166" s="13" t="s">
        <v>435</v>
      </c>
      <c r="Z166" s="2" t="s">
        <v>131</v>
      </c>
      <c r="AA166" s="31" t="s">
        <v>91</v>
      </c>
      <c r="AB166" s="31" t="s">
        <v>77</v>
      </c>
      <c r="AC166" s="15" t="str">
        <f t="shared" si="68"/>
        <v>CON-151</v>
      </c>
      <c r="AD166" s="14">
        <v>80111600</v>
      </c>
      <c r="AE166" s="43" t="s">
        <v>306</v>
      </c>
      <c r="AF166" s="32" t="s">
        <v>119</v>
      </c>
      <c r="AG166" s="32" t="s">
        <v>119</v>
      </c>
      <c r="AH166" s="33">
        <f t="shared" si="66"/>
        <v>8.2999999999999989</v>
      </c>
      <c r="AI166" s="34" t="s">
        <v>78</v>
      </c>
      <c r="AJ166" s="19" t="s">
        <v>79</v>
      </c>
      <c r="AK166" s="35">
        <f t="shared" si="61"/>
        <v>19963395</v>
      </c>
      <c r="AL166" s="35">
        <f t="shared" si="72"/>
        <v>19963395</v>
      </c>
      <c r="AM166" s="34" t="s">
        <v>77</v>
      </c>
      <c r="AN166" s="34" t="s">
        <v>80</v>
      </c>
      <c r="AO166" s="36" t="s">
        <v>465</v>
      </c>
      <c r="AP166" s="37" t="s">
        <v>81</v>
      </c>
      <c r="AQ166" s="16" t="str">
        <f t="shared" si="69"/>
        <v>DEPARTAMENTO DE PSICOPEDAGOGÍA</v>
      </c>
      <c r="AR166" s="14" t="s">
        <v>82</v>
      </c>
      <c r="AS166" s="38" t="s">
        <v>83</v>
      </c>
      <c r="AT166" s="34" t="s">
        <v>77</v>
      </c>
      <c r="AU166" s="34" t="s">
        <v>77</v>
      </c>
      <c r="AV166" s="17" t="s">
        <v>84</v>
      </c>
      <c r="AW166" s="17" t="s">
        <v>85</v>
      </c>
      <c r="AX166" s="17" t="s">
        <v>86</v>
      </c>
      <c r="AY166" s="17" t="s">
        <v>84</v>
      </c>
      <c r="AZ166" s="17"/>
      <c r="BA166" s="40"/>
    </row>
    <row r="167" spans="1:53" ht="57" x14ac:dyDescent="0.2">
      <c r="A167" s="1" t="s">
        <v>251</v>
      </c>
      <c r="B167" s="1" t="s">
        <v>336</v>
      </c>
      <c r="E167" s="39" t="s">
        <v>412</v>
      </c>
      <c r="F167" s="10" t="s">
        <v>71</v>
      </c>
      <c r="G167" s="10" t="s">
        <v>10</v>
      </c>
      <c r="H167" s="10" t="s">
        <v>15</v>
      </c>
      <c r="I167" s="10" t="s">
        <v>232</v>
      </c>
      <c r="J167" s="11" t="s">
        <v>233</v>
      </c>
      <c r="K167" s="11" t="s">
        <v>93</v>
      </c>
      <c r="L167" s="41" t="s">
        <v>396</v>
      </c>
      <c r="M167" s="41"/>
      <c r="N167" s="42"/>
      <c r="O167" s="10">
        <v>1</v>
      </c>
      <c r="P167" s="10" t="s">
        <v>90</v>
      </c>
      <c r="Q167" s="29">
        <v>46055</v>
      </c>
      <c r="R167" s="29">
        <v>46185</v>
      </c>
      <c r="S167" s="12">
        <v>10478500</v>
      </c>
      <c r="T167" s="30">
        <v>46237</v>
      </c>
      <c r="U167" s="30">
        <v>46356</v>
      </c>
      <c r="V167" s="12">
        <v>9485800</v>
      </c>
      <c r="W167" s="45">
        <f>(ROUND(((YEAR(R167)-YEAR(Q167))*12 + (MONTH(R167)-MONTH(Q167))) + (DAY(R167)-1)/DAY(EOMONTH(R167,0)) - (DAY(Q167)-1)/DAY(EOMONTH(Q167,0)),1))+(ROUND(((YEAR(U167)-YEAR(T167))*12 + (MONTH(U167)-MONTH(T167))) + (DAY(U167)-1)/DAY(EOMONTH(U167,0)) - (DAY(T111)-1)/DAY(EOMONTH(T167,0)),1))+0.2</f>
        <v>8.2999999999999989</v>
      </c>
      <c r="X167" s="13">
        <f t="shared" si="54"/>
        <v>19964300</v>
      </c>
      <c r="Y167" s="13" t="s">
        <v>434</v>
      </c>
      <c r="Z167" s="2" t="s">
        <v>131</v>
      </c>
      <c r="AA167" s="31" t="s">
        <v>91</v>
      </c>
      <c r="AB167" s="31" t="s">
        <v>77</v>
      </c>
      <c r="AC167" s="15" t="str">
        <f t="shared" si="68"/>
        <v>CON-152</v>
      </c>
      <c r="AD167" s="14">
        <v>80111600</v>
      </c>
      <c r="AE167" s="43" t="s">
        <v>306</v>
      </c>
      <c r="AF167" s="32" t="s">
        <v>119</v>
      </c>
      <c r="AG167" s="32" t="s">
        <v>119</v>
      </c>
      <c r="AH167" s="33">
        <f t="shared" si="66"/>
        <v>8.2999999999999989</v>
      </c>
      <c r="AI167" s="34" t="s">
        <v>78</v>
      </c>
      <c r="AJ167" s="19" t="s">
        <v>79</v>
      </c>
      <c r="AK167" s="35">
        <f t="shared" si="61"/>
        <v>19964300</v>
      </c>
      <c r="AL167" s="35">
        <f t="shared" si="72"/>
        <v>19964300</v>
      </c>
      <c r="AM167" s="34" t="s">
        <v>77</v>
      </c>
      <c r="AN167" s="34" t="s">
        <v>80</v>
      </c>
      <c r="AO167" s="36" t="s">
        <v>465</v>
      </c>
      <c r="AP167" s="37" t="s">
        <v>81</v>
      </c>
      <c r="AQ167" s="16" t="str">
        <f t="shared" si="69"/>
        <v>DEPARTAMENTO DE PSICOPEDAGOGÍA</v>
      </c>
      <c r="AR167" s="14" t="s">
        <v>82</v>
      </c>
      <c r="AS167" s="38" t="s">
        <v>83</v>
      </c>
      <c r="AT167" s="34" t="s">
        <v>77</v>
      </c>
      <c r="AU167" s="34" t="s">
        <v>77</v>
      </c>
      <c r="AV167" s="17" t="s">
        <v>84</v>
      </c>
      <c r="AW167" s="17" t="s">
        <v>85</v>
      </c>
      <c r="AX167" s="17" t="s">
        <v>86</v>
      </c>
      <c r="AY167" s="17" t="s">
        <v>84</v>
      </c>
      <c r="AZ167" s="17"/>
      <c r="BA167" s="40"/>
    </row>
    <row r="168" spans="1:53" ht="57" x14ac:dyDescent="0.2">
      <c r="A168" s="1" t="s">
        <v>251</v>
      </c>
      <c r="B168" s="1" t="s">
        <v>336</v>
      </c>
      <c r="E168" s="39" t="s">
        <v>413</v>
      </c>
      <c r="F168" s="10" t="s">
        <v>71</v>
      </c>
      <c r="G168" s="10" t="s">
        <v>10</v>
      </c>
      <c r="H168" s="10" t="s">
        <v>15</v>
      </c>
      <c r="I168" s="10" t="s">
        <v>232</v>
      </c>
      <c r="J168" s="11" t="s">
        <v>233</v>
      </c>
      <c r="K168" s="11" t="s">
        <v>93</v>
      </c>
      <c r="L168" s="41" t="s">
        <v>396</v>
      </c>
      <c r="M168" s="41"/>
      <c r="N168" s="42"/>
      <c r="O168" s="10">
        <v>1</v>
      </c>
      <c r="P168" s="10" t="s">
        <v>90</v>
      </c>
      <c r="Q168" s="29">
        <v>46055</v>
      </c>
      <c r="R168" s="29">
        <v>46185</v>
      </c>
      <c r="S168" s="12">
        <v>10478025</v>
      </c>
      <c r="T168" s="30">
        <v>46237</v>
      </c>
      <c r="U168" s="30">
        <v>46356</v>
      </c>
      <c r="V168" s="12">
        <v>9485370</v>
      </c>
      <c r="W168" s="45">
        <f t="shared" si="67"/>
        <v>8.3000000000000007</v>
      </c>
      <c r="X168" s="13">
        <f t="shared" si="54"/>
        <v>19963395</v>
      </c>
      <c r="Y168" s="13" t="s">
        <v>435</v>
      </c>
      <c r="Z168" s="2" t="s">
        <v>131</v>
      </c>
      <c r="AA168" s="31" t="s">
        <v>91</v>
      </c>
      <c r="AB168" s="31" t="s">
        <v>77</v>
      </c>
      <c r="AC168" s="15" t="str">
        <f t="shared" si="68"/>
        <v>CON-153</v>
      </c>
      <c r="AD168" s="14">
        <v>80111600</v>
      </c>
      <c r="AE168" s="43" t="s">
        <v>306</v>
      </c>
      <c r="AF168" s="32" t="s">
        <v>119</v>
      </c>
      <c r="AG168" s="32" t="s">
        <v>119</v>
      </c>
      <c r="AH168" s="33">
        <f t="shared" si="66"/>
        <v>8.3000000000000007</v>
      </c>
      <c r="AI168" s="34" t="s">
        <v>78</v>
      </c>
      <c r="AJ168" s="19" t="s">
        <v>79</v>
      </c>
      <c r="AK168" s="35">
        <f t="shared" si="61"/>
        <v>19963395</v>
      </c>
      <c r="AL168" s="35">
        <f t="shared" ref="AL168" si="73">+AK168</f>
        <v>19963395</v>
      </c>
      <c r="AM168" s="34" t="s">
        <v>77</v>
      </c>
      <c r="AN168" s="34" t="s">
        <v>80</v>
      </c>
      <c r="AO168" s="36" t="s">
        <v>465</v>
      </c>
      <c r="AP168" s="37" t="s">
        <v>81</v>
      </c>
      <c r="AQ168" s="16" t="str">
        <f t="shared" si="69"/>
        <v>DEPARTAMENTO DE PSICOPEDAGOGÍA</v>
      </c>
      <c r="AR168" s="14" t="s">
        <v>82</v>
      </c>
      <c r="AS168" s="38" t="s">
        <v>83</v>
      </c>
      <c r="AT168" s="34" t="s">
        <v>77</v>
      </c>
      <c r="AU168" s="34" t="s">
        <v>77</v>
      </c>
      <c r="AV168" s="17" t="s">
        <v>84</v>
      </c>
      <c r="AW168" s="17" t="s">
        <v>85</v>
      </c>
      <c r="AX168" s="17" t="s">
        <v>86</v>
      </c>
      <c r="AY168" s="17" t="s">
        <v>84</v>
      </c>
      <c r="AZ168" s="17"/>
      <c r="BA168" s="40"/>
    </row>
    <row r="169" spans="1:53" ht="57" x14ac:dyDescent="0.2">
      <c r="A169" s="1" t="s">
        <v>251</v>
      </c>
      <c r="B169" s="1" t="s">
        <v>336</v>
      </c>
      <c r="E169" s="39" t="s">
        <v>414</v>
      </c>
      <c r="F169" s="10" t="s">
        <v>71</v>
      </c>
      <c r="G169" s="10" t="s">
        <v>10</v>
      </c>
      <c r="H169" s="10" t="s">
        <v>15</v>
      </c>
      <c r="I169" s="10" t="s">
        <v>232</v>
      </c>
      <c r="J169" s="11" t="s">
        <v>233</v>
      </c>
      <c r="K169" s="11" t="s">
        <v>93</v>
      </c>
      <c r="L169" s="41" t="s">
        <v>396</v>
      </c>
      <c r="M169" s="41"/>
      <c r="N169" s="42"/>
      <c r="O169" s="10">
        <v>1</v>
      </c>
      <c r="P169" s="10" t="s">
        <v>90</v>
      </c>
      <c r="Q169" s="29">
        <v>46048</v>
      </c>
      <c r="R169" s="29">
        <v>46185</v>
      </c>
      <c r="S169" s="12">
        <v>15590400</v>
      </c>
      <c r="T169" s="30">
        <v>46230</v>
      </c>
      <c r="U169" s="30">
        <v>46367</v>
      </c>
      <c r="V169" s="12">
        <v>15590400</v>
      </c>
      <c r="W169" s="45">
        <f t="shared" si="67"/>
        <v>10</v>
      </c>
      <c r="X169" s="13">
        <f t="shared" ref="X169:X185" si="74">+S169+V169</f>
        <v>31180800</v>
      </c>
      <c r="Y169" s="13" t="s">
        <v>435</v>
      </c>
      <c r="Z169" s="2" t="s">
        <v>131</v>
      </c>
      <c r="AA169" s="31" t="s">
        <v>91</v>
      </c>
      <c r="AB169" s="31" t="s">
        <v>77</v>
      </c>
      <c r="AC169" s="15" t="str">
        <f t="shared" si="68"/>
        <v>CON-154</v>
      </c>
      <c r="AD169" s="14">
        <v>80111600</v>
      </c>
      <c r="AE169" s="43" t="s">
        <v>306</v>
      </c>
      <c r="AF169" s="32" t="s">
        <v>119</v>
      </c>
      <c r="AG169" s="32" t="s">
        <v>119</v>
      </c>
      <c r="AH169" s="33">
        <f t="shared" si="66"/>
        <v>10</v>
      </c>
      <c r="AI169" s="34" t="s">
        <v>78</v>
      </c>
      <c r="AJ169" s="19" t="s">
        <v>79</v>
      </c>
      <c r="AK169" s="35">
        <f t="shared" si="61"/>
        <v>31180800</v>
      </c>
      <c r="AL169" s="35">
        <f t="shared" si="72"/>
        <v>31180800</v>
      </c>
      <c r="AM169" s="34" t="s">
        <v>77</v>
      </c>
      <c r="AN169" s="34" t="s">
        <v>80</v>
      </c>
      <c r="AO169" s="36" t="s">
        <v>465</v>
      </c>
      <c r="AP169" s="37" t="s">
        <v>81</v>
      </c>
      <c r="AQ169" s="16" t="str">
        <f t="shared" si="69"/>
        <v>DEPARTAMENTO DE PSICOPEDAGOGÍA</v>
      </c>
      <c r="AR169" s="14" t="s">
        <v>82</v>
      </c>
      <c r="AS169" s="38" t="s">
        <v>83</v>
      </c>
      <c r="AT169" s="34" t="s">
        <v>77</v>
      </c>
      <c r="AU169" s="34" t="s">
        <v>77</v>
      </c>
      <c r="AV169" s="17" t="s">
        <v>84</v>
      </c>
      <c r="AW169" s="17" t="s">
        <v>85</v>
      </c>
      <c r="AX169" s="17" t="s">
        <v>86</v>
      </c>
      <c r="AY169" s="17" t="s">
        <v>84</v>
      </c>
      <c r="AZ169" s="17"/>
      <c r="BA169" s="40"/>
    </row>
    <row r="170" spans="1:53" ht="57" x14ac:dyDescent="0.2">
      <c r="A170" s="1" t="s">
        <v>251</v>
      </c>
      <c r="B170" s="1" t="s">
        <v>336</v>
      </c>
      <c r="E170" s="39" t="s">
        <v>415</v>
      </c>
      <c r="F170" s="10" t="s">
        <v>71</v>
      </c>
      <c r="G170" s="10" t="s">
        <v>10</v>
      </c>
      <c r="H170" s="10" t="s">
        <v>15</v>
      </c>
      <c r="I170" s="10" t="s">
        <v>232</v>
      </c>
      <c r="J170" s="11" t="s">
        <v>233</v>
      </c>
      <c r="K170" s="11" t="s">
        <v>93</v>
      </c>
      <c r="L170" s="41" t="s">
        <v>396</v>
      </c>
      <c r="M170" s="41"/>
      <c r="N170" s="42"/>
      <c r="O170" s="10">
        <v>1</v>
      </c>
      <c r="P170" s="10" t="s">
        <v>90</v>
      </c>
      <c r="Q170" s="29">
        <v>46055</v>
      </c>
      <c r="R170" s="29">
        <v>46185</v>
      </c>
      <c r="S170" s="12">
        <v>14810880</v>
      </c>
      <c r="T170" s="30">
        <v>46237</v>
      </c>
      <c r="U170" s="30">
        <v>46356</v>
      </c>
      <c r="V170" s="12">
        <v>13407744</v>
      </c>
      <c r="W170" s="45">
        <f>(ROUND(((YEAR(R170)-YEAR(Q170))*12 + (MONTH(R170)-MONTH(Q170))) + (DAY(R170)-1)/DAY(EOMONTH(R170,0)) - (DAY(Q170)-1)/DAY(EOMONTH(Q170,0)),1))+(ROUND(((YEAR(U170)-YEAR(T170))*12 + (MONTH(U170)-MONTH(T170))) + (DAY(U170)-1)/DAY(EOMONTH(U170,0)) - (DAY(T114)-1)/DAY(EOMONTH(T170,0)),1))-0.2</f>
        <v>8.1000000000000014</v>
      </c>
      <c r="X170" s="13">
        <f t="shared" si="74"/>
        <v>28218624</v>
      </c>
      <c r="Y170" s="13" t="s">
        <v>434</v>
      </c>
      <c r="Z170" s="2" t="s">
        <v>131</v>
      </c>
      <c r="AA170" s="31" t="s">
        <v>91</v>
      </c>
      <c r="AB170" s="31" t="s">
        <v>77</v>
      </c>
      <c r="AC170" s="15" t="str">
        <f t="shared" si="68"/>
        <v>CON-155</v>
      </c>
      <c r="AD170" s="14">
        <v>80111600</v>
      </c>
      <c r="AE170" s="43" t="s">
        <v>306</v>
      </c>
      <c r="AF170" s="32" t="s">
        <v>119</v>
      </c>
      <c r="AG170" s="32" t="s">
        <v>119</v>
      </c>
      <c r="AH170" s="33">
        <f t="shared" si="66"/>
        <v>8.1000000000000014</v>
      </c>
      <c r="AI170" s="34" t="s">
        <v>78</v>
      </c>
      <c r="AJ170" s="19" t="s">
        <v>79</v>
      </c>
      <c r="AK170" s="35">
        <f t="shared" si="61"/>
        <v>28218624</v>
      </c>
      <c r="AL170" s="35">
        <f t="shared" ref="AL170:AL177" si="75">+AK170</f>
        <v>28218624</v>
      </c>
      <c r="AM170" s="34" t="s">
        <v>77</v>
      </c>
      <c r="AN170" s="34" t="s">
        <v>80</v>
      </c>
      <c r="AO170" s="36" t="s">
        <v>465</v>
      </c>
      <c r="AP170" s="37" t="s">
        <v>81</v>
      </c>
      <c r="AQ170" s="16" t="str">
        <f t="shared" si="69"/>
        <v>DEPARTAMENTO DE PSICOPEDAGOGÍA</v>
      </c>
      <c r="AR170" s="14" t="s">
        <v>82</v>
      </c>
      <c r="AS170" s="38" t="s">
        <v>83</v>
      </c>
      <c r="AT170" s="34" t="s">
        <v>77</v>
      </c>
      <c r="AU170" s="34" t="s">
        <v>77</v>
      </c>
      <c r="AV170" s="17" t="s">
        <v>84</v>
      </c>
      <c r="AW170" s="17" t="s">
        <v>85</v>
      </c>
      <c r="AX170" s="17" t="s">
        <v>86</v>
      </c>
      <c r="AY170" s="17" t="s">
        <v>84</v>
      </c>
      <c r="AZ170" s="17"/>
      <c r="BA170" s="40"/>
    </row>
    <row r="171" spans="1:53" ht="57" x14ac:dyDescent="0.2">
      <c r="A171" s="1" t="s">
        <v>251</v>
      </c>
      <c r="B171" s="1" t="s">
        <v>336</v>
      </c>
      <c r="E171" s="39" t="s">
        <v>416</v>
      </c>
      <c r="F171" s="10" t="s">
        <v>71</v>
      </c>
      <c r="G171" s="10" t="s">
        <v>10</v>
      </c>
      <c r="H171" s="10" t="s">
        <v>15</v>
      </c>
      <c r="I171" s="10" t="s">
        <v>232</v>
      </c>
      <c r="J171" s="11" t="s">
        <v>233</v>
      </c>
      <c r="K171" s="11" t="s">
        <v>93</v>
      </c>
      <c r="L171" s="41" t="s">
        <v>396</v>
      </c>
      <c r="M171" s="41"/>
      <c r="N171" s="42"/>
      <c r="O171" s="10">
        <v>1</v>
      </c>
      <c r="P171" s="10" t="s">
        <v>90</v>
      </c>
      <c r="Q171" s="29">
        <v>46055</v>
      </c>
      <c r="R171" s="29">
        <v>46185</v>
      </c>
      <c r="S171" s="12">
        <v>11108160</v>
      </c>
      <c r="T171" s="30">
        <v>46237</v>
      </c>
      <c r="U171" s="30">
        <v>46356</v>
      </c>
      <c r="V171" s="12">
        <v>10055808</v>
      </c>
      <c r="W171" s="45">
        <f t="shared" si="67"/>
        <v>8.3000000000000007</v>
      </c>
      <c r="X171" s="13">
        <f t="shared" si="74"/>
        <v>21163968</v>
      </c>
      <c r="Y171" s="13" t="s">
        <v>435</v>
      </c>
      <c r="Z171" s="2" t="s">
        <v>131</v>
      </c>
      <c r="AA171" s="31" t="s">
        <v>91</v>
      </c>
      <c r="AB171" s="31" t="s">
        <v>77</v>
      </c>
      <c r="AC171" s="15" t="str">
        <f t="shared" si="68"/>
        <v>CON-156</v>
      </c>
      <c r="AD171" s="14">
        <v>80111600</v>
      </c>
      <c r="AE171" s="43" t="s">
        <v>306</v>
      </c>
      <c r="AF171" s="32" t="s">
        <v>119</v>
      </c>
      <c r="AG171" s="32" t="s">
        <v>119</v>
      </c>
      <c r="AH171" s="33">
        <f t="shared" si="66"/>
        <v>8.3000000000000007</v>
      </c>
      <c r="AI171" s="34" t="s">
        <v>78</v>
      </c>
      <c r="AJ171" s="19" t="s">
        <v>79</v>
      </c>
      <c r="AK171" s="35">
        <f t="shared" si="61"/>
        <v>21163968</v>
      </c>
      <c r="AL171" s="35">
        <f t="shared" si="75"/>
        <v>21163968</v>
      </c>
      <c r="AM171" s="34" t="s">
        <v>77</v>
      </c>
      <c r="AN171" s="34" t="s">
        <v>80</v>
      </c>
      <c r="AO171" s="36" t="s">
        <v>465</v>
      </c>
      <c r="AP171" s="37" t="s">
        <v>81</v>
      </c>
      <c r="AQ171" s="16" t="str">
        <f t="shared" si="69"/>
        <v>DEPARTAMENTO DE PSICOPEDAGOGÍA</v>
      </c>
      <c r="AR171" s="14" t="s">
        <v>82</v>
      </c>
      <c r="AS171" s="38" t="s">
        <v>83</v>
      </c>
      <c r="AT171" s="34" t="s">
        <v>77</v>
      </c>
      <c r="AU171" s="34" t="s">
        <v>77</v>
      </c>
      <c r="AV171" s="17" t="s">
        <v>84</v>
      </c>
      <c r="AW171" s="17" t="s">
        <v>85</v>
      </c>
      <c r="AX171" s="17" t="s">
        <v>86</v>
      </c>
      <c r="AY171" s="17" t="s">
        <v>84</v>
      </c>
      <c r="AZ171" s="17"/>
      <c r="BA171" s="40"/>
    </row>
    <row r="172" spans="1:53" ht="57" x14ac:dyDescent="0.2">
      <c r="A172" s="1" t="s">
        <v>251</v>
      </c>
      <c r="B172" s="1" t="s">
        <v>336</v>
      </c>
      <c r="E172" s="39" t="s">
        <v>418</v>
      </c>
      <c r="F172" s="10" t="s">
        <v>71</v>
      </c>
      <c r="G172" s="10" t="s">
        <v>10</v>
      </c>
      <c r="H172" s="10" t="s">
        <v>15</v>
      </c>
      <c r="I172" s="10" t="s">
        <v>232</v>
      </c>
      <c r="J172" s="11" t="s">
        <v>233</v>
      </c>
      <c r="K172" s="11" t="s">
        <v>93</v>
      </c>
      <c r="L172" s="41" t="s">
        <v>396</v>
      </c>
      <c r="M172" s="41"/>
      <c r="N172" s="42"/>
      <c r="O172" s="10">
        <v>1</v>
      </c>
      <c r="P172" s="10" t="s">
        <v>90</v>
      </c>
      <c r="Q172" s="29">
        <v>46055</v>
      </c>
      <c r="R172" s="29">
        <v>46185</v>
      </c>
      <c r="S172" s="12">
        <v>11108160</v>
      </c>
      <c r="T172" s="30">
        <v>46237</v>
      </c>
      <c r="U172" s="30">
        <v>46356</v>
      </c>
      <c r="V172" s="12">
        <v>10055808</v>
      </c>
      <c r="W172" s="45">
        <f t="shared" si="67"/>
        <v>8.3000000000000007</v>
      </c>
      <c r="X172" s="13">
        <f t="shared" si="74"/>
        <v>21163968</v>
      </c>
      <c r="Y172" s="13" t="s">
        <v>435</v>
      </c>
      <c r="Z172" s="2" t="s">
        <v>131</v>
      </c>
      <c r="AA172" s="31" t="s">
        <v>91</v>
      </c>
      <c r="AB172" s="31" t="s">
        <v>77</v>
      </c>
      <c r="AC172" s="15" t="str">
        <f t="shared" si="68"/>
        <v>CON-157</v>
      </c>
      <c r="AD172" s="14">
        <v>80111600</v>
      </c>
      <c r="AE172" s="43" t="s">
        <v>306</v>
      </c>
      <c r="AF172" s="32" t="s">
        <v>119</v>
      </c>
      <c r="AG172" s="32" t="s">
        <v>119</v>
      </c>
      <c r="AH172" s="33">
        <f t="shared" si="66"/>
        <v>8.3000000000000007</v>
      </c>
      <c r="AI172" s="34" t="s">
        <v>78</v>
      </c>
      <c r="AJ172" s="19" t="s">
        <v>79</v>
      </c>
      <c r="AK172" s="35">
        <f t="shared" si="61"/>
        <v>21163968</v>
      </c>
      <c r="AL172" s="35">
        <f t="shared" si="75"/>
        <v>21163968</v>
      </c>
      <c r="AM172" s="34" t="s">
        <v>77</v>
      </c>
      <c r="AN172" s="34" t="s">
        <v>80</v>
      </c>
      <c r="AO172" s="36" t="s">
        <v>465</v>
      </c>
      <c r="AP172" s="37" t="s">
        <v>81</v>
      </c>
      <c r="AQ172" s="16" t="str">
        <f t="shared" si="69"/>
        <v>DEPARTAMENTO DE PSICOPEDAGOGÍA</v>
      </c>
      <c r="AR172" s="14" t="s">
        <v>82</v>
      </c>
      <c r="AS172" s="38" t="s">
        <v>83</v>
      </c>
      <c r="AT172" s="34" t="s">
        <v>77</v>
      </c>
      <c r="AU172" s="34" t="s">
        <v>77</v>
      </c>
      <c r="AV172" s="17" t="s">
        <v>84</v>
      </c>
      <c r="AW172" s="17" t="s">
        <v>85</v>
      </c>
      <c r="AX172" s="17" t="s">
        <v>86</v>
      </c>
      <c r="AY172" s="17" t="s">
        <v>84</v>
      </c>
      <c r="AZ172" s="17"/>
      <c r="BA172" s="40"/>
    </row>
    <row r="173" spans="1:53" ht="57" x14ac:dyDescent="0.2">
      <c r="A173" s="1" t="s">
        <v>251</v>
      </c>
      <c r="B173" s="1" t="s">
        <v>336</v>
      </c>
      <c r="E173" s="39" t="s">
        <v>419</v>
      </c>
      <c r="F173" s="10" t="s">
        <v>71</v>
      </c>
      <c r="G173" s="10" t="s">
        <v>10</v>
      </c>
      <c r="H173" s="10" t="s">
        <v>15</v>
      </c>
      <c r="I173" s="10" t="s">
        <v>232</v>
      </c>
      <c r="J173" s="11" t="s">
        <v>233</v>
      </c>
      <c r="K173" s="11" t="s">
        <v>93</v>
      </c>
      <c r="L173" s="41" t="s">
        <v>396</v>
      </c>
      <c r="M173" s="41"/>
      <c r="N173" s="42"/>
      <c r="O173" s="10">
        <v>1</v>
      </c>
      <c r="P173" s="10" t="s">
        <v>90</v>
      </c>
      <c r="Q173" s="29">
        <v>46055</v>
      </c>
      <c r="R173" s="29">
        <v>46185</v>
      </c>
      <c r="S173" s="12">
        <v>9256800</v>
      </c>
      <c r="T173" s="30">
        <v>46237</v>
      </c>
      <c r="U173" s="30">
        <v>46356</v>
      </c>
      <c r="V173" s="12">
        <v>8379840</v>
      </c>
      <c r="W173" s="45">
        <f t="shared" si="67"/>
        <v>8.3000000000000007</v>
      </c>
      <c r="X173" s="13">
        <f t="shared" si="74"/>
        <v>17636640</v>
      </c>
      <c r="Y173" s="13" t="s">
        <v>435</v>
      </c>
      <c r="Z173" s="2" t="s">
        <v>131</v>
      </c>
      <c r="AA173" s="31" t="s">
        <v>91</v>
      </c>
      <c r="AB173" s="31" t="s">
        <v>77</v>
      </c>
      <c r="AC173" s="15" t="str">
        <f t="shared" si="68"/>
        <v>CON-158</v>
      </c>
      <c r="AD173" s="14">
        <v>80111600</v>
      </c>
      <c r="AE173" s="43" t="s">
        <v>306</v>
      </c>
      <c r="AF173" s="32" t="s">
        <v>119</v>
      </c>
      <c r="AG173" s="32" t="s">
        <v>119</v>
      </c>
      <c r="AH173" s="33">
        <f t="shared" si="66"/>
        <v>8.3000000000000007</v>
      </c>
      <c r="AI173" s="34" t="s">
        <v>78</v>
      </c>
      <c r="AJ173" s="19" t="s">
        <v>79</v>
      </c>
      <c r="AK173" s="35">
        <f t="shared" si="61"/>
        <v>17636640</v>
      </c>
      <c r="AL173" s="35">
        <f t="shared" si="75"/>
        <v>17636640</v>
      </c>
      <c r="AM173" s="34" t="s">
        <v>77</v>
      </c>
      <c r="AN173" s="34" t="s">
        <v>80</v>
      </c>
      <c r="AO173" s="36" t="s">
        <v>465</v>
      </c>
      <c r="AP173" s="37" t="s">
        <v>81</v>
      </c>
      <c r="AQ173" s="16" t="str">
        <f t="shared" si="69"/>
        <v>DEPARTAMENTO DE PSICOPEDAGOGÍA</v>
      </c>
      <c r="AR173" s="14" t="s">
        <v>82</v>
      </c>
      <c r="AS173" s="38" t="s">
        <v>83</v>
      </c>
      <c r="AT173" s="34" t="s">
        <v>77</v>
      </c>
      <c r="AU173" s="34" t="s">
        <v>77</v>
      </c>
      <c r="AV173" s="17" t="s">
        <v>84</v>
      </c>
      <c r="AW173" s="17" t="s">
        <v>85</v>
      </c>
      <c r="AX173" s="17" t="s">
        <v>86</v>
      </c>
      <c r="AY173" s="17" t="s">
        <v>84</v>
      </c>
      <c r="AZ173" s="17"/>
      <c r="BA173" s="40"/>
    </row>
    <row r="174" spans="1:53" ht="57" x14ac:dyDescent="0.2">
      <c r="A174" s="1" t="s">
        <v>251</v>
      </c>
      <c r="B174" s="1" t="s">
        <v>336</v>
      </c>
      <c r="E174" s="39" t="s">
        <v>420</v>
      </c>
      <c r="F174" s="10" t="s">
        <v>71</v>
      </c>
      <c r="G174" s="10" t="s">
        <v>10</v>
      </c>
      <c r="H174" s="10" t="s">
        <v>15</v>
      </c>
      <c r="I174" s="10" t="s">
        <v>232</v>
      </c>
      <c r="J174" s="11" t="s">
        <v>233</v>
      </c>
      <c r="K174" s="11" t="s">
        <v>93</v>
      </c>
      <c r="L174" s="41" t="s">
        <v>396</v>
      </c>
      <c r="M174" s="41"/>
      <c r="N174" s="42"/>
      <c r="O174" s="10">
        <v>1</v>
      </c>
      <c r="P174" s="10" t="s">
        <v>90</v>
      </c>
      <c r="Q174" s="29">
        <v>46055</v>
      </c>
      <c r="R174" s="29">
        <v>46185</v>
      </c>
      <c r="S174" s="12">
        <v>9257275</v>
      </c>
      <c r="T174" s="30">
        <v>46237</v>
      </c>
      <c r="U174" s="30">
        <v>46356</v>
      </c>
      <c r="V174" s="12">
        <v>8380270</v>
      </c>
      <c r="W174" s="45">
        <f t="shared" si="67"/>
        <v>8.3000000000000007</v>
      </c>
      <c r="X174" s="13">
        <f t="shared" si="74"/>
        <v>17637545</v>
      </c>
      <c r="Y174" s="13" t="s">
        <v>435</v>
      </c>
      <c r="Z174" s="2" t="s">
        <v>131</v>
      </c>
      <c r="AA174" s="31" t="s">
        <v>91</v>
      </c>
      <c r="AB174" s="31" t="s">
        <v>77</v>
      </c>
      <c r="AC174" s="15" t="str">
        <f t="shared" si="68"/>
        <v>CON-159</v>
      </c>
      <c r="AD174" s="14">
        <v>80111600</v>
      </c>
      <c r="AE174" s="43" t="s">
        <v>306</v>
      </c>
      <c r="AF174" s="32" t="s">
        <v>119</v>
      </c>
      <c r="AG174" s="32" t="s">
        <v>119</v>
      </c>
      <c r="AH174" s="33">
        <f t="shared" si="66"/>
        <v>8.3000000000000007</v>
      </c>
      <c r="AI174" s="34" t="s">
        <v>78</v>
      </c>
      <c r="AJ174" s="19" t="s">
        <v>79</v>
      </c>
      <c r="AK174" s="35">
        <f t="shared" si="61"/>
        <v>17637545</v>
      </c>
      <c r="AL174" s="35">
        <f t="shared" si="75"/>
        <v>17637545</v>
      </c>
      <c r="AM174" s="34" t="s">
        <v>77</v>
      </c>
      <c r="AN174" s="34" t="s">
        <v>80</v>
      </c>
      <c r="AO174" s="36" t="s">
        <v>465</v>
      </c>
      <c r="AP174" s="37" t="s">
        <v>81</v>
      </c>
      <c r="AQ174" s="16" t="str">
        <f t="shared" si="69"/>
        <v>DEPARTAMENTO DE PSICOPEDAGOGÍA</v>
      </c>
      <c r="AR174" s="14" t="s">
        <v>82</v>
      </c>
      <c r="AS174" s="38" t="s">
        <v>83</v>
      </c>
      <c r="AT174" s="34" t="s">
        <v>77</v>
      </c>
      <c r="AU174" s="34" t="s">
        <v>77</v>
      </c>
      <c r="AV174" s="17" t="s">
        <v>84</v>
      </c>
      <c r="AW174" s="17" t="s">
        <v>85</v>
      </c>
      <c r="AX174" s="17" t="s">
        <v>86</v>
      </c>
      <c r="AY174" s="17" t="s">
        <v>84</v>
      </c>
      <c r="AZ174" s="17"/>
      <c r="BA174" s="40"/>
    </row>
    <row r="175" spans="1:53" ht="57" x14ac:dyDescent="0.2">
      <c r="A175" s="1" t="s">
        <v>251</v>
      </c>
      <c r="B175" s="1" t="s">
        <v>336</v>
      </c>
      <c r="E175" s="39" t="s">
        <v>421</v>
      </c>
      <c r="F175" s="10" t="s">
        <v>71</v>
      </c>
      <c r="G175" s="10" t="s">
        <v>10</v>
      </c>
      <c r="H175" s="10" t="s">
        <v>15</v>
      </c>
      <c r="I175" s="10" t="s">
        <v>232</v>
      </c>
      <c r="J175" s="11" t="s">
        <v>233</v>
      </c>
      <c r="K175" s="11" t="s">
        <v>93</v>
      </c>
      <c r="L175" s="41" t="s">
        <v>396</v>
      </c>
      <c r="M175" s="41"/>
      <c r="N175" s="42"/>
      <c r="O175" s="10">
        <v>1</v>
      </c>
      <c r="P175" s="10" t="s">
        <v>90</v>
      </c>
      <c r="Q175" s="29">
        <v>46055</v>
      </c>
      <c r="R175" s="29">
        <v>46185</v>
      </c>
      <c r="S175" s="12">
        <v>9256800</v>
      </c>
      <c r="T175" s="30">
        <v>46237</v>
      </c>
      <c r="U175" s="30">
        <v>46356</v>
      </c>
      <c r="V175" s="12">
        <v>8379840</v>
      </c>
      <c r="W175" s="45">
        <f t="shared" si="67"/>
        <v>8.3000000000000007</v>
      </c>
      <c r="X175" s="13">
        <f t="shared" si="74"/>
        <v>17636640</v>
      </c>
      <c r="Y175" s="13" t="s">
        <v>435</v>
      </c>
      <c r="Z175" s="2" t="s">
        <v>131</v>
      </c>
      <c r="AA175" s="31" t="s">
        <v>91</v>
      </c>
      <c r="AB175" s="31" t="s">
        <v>77</v>
      </c>
      <c r="AC175" s="15" t="str">
        <f t="shared" si="68"/>
        <v>CON-160</v>
      </c>
      <c r="AD175" s="14">
        <v>80111600</v>
      </c>
      <c r="AE175" s="43" t="s">
        <v>306</v>
      </c>
      <c r="AF175" s="32" t="s">
        <v>119</v>
      </c>
      <c r="AG175" s="32" t="s">
        <v>119</v>
      </c>
      <c r="AH175" s="33">
        <f t="shared" si="66"/>
        <v>8.3000000000000007</v>
      </c>
      <c r="AI175" s="34" t="s">
        <v>78</v>
      </c>
      <c r="AJ175" s="19" t="s">
        <v>79</v>
      </c>
      <c r="AK175" s="35">
        <f t="shared" si="61"/>
        <v>17636640</v>
      </c>
      <c r="AL175" s="35">
        <f t="shared" si="75"/>
        <v>17636640</v>
      </c>
      <c r="AM175" s="34" t="s">
        <v>77</v>
      </c>
      <c r="AN175" s="34" t="s">
        <v>80</v>
      </c>
      <c r="AO175" s="36" t="s">
        <v>465</v>
      </c>
      <c r="AP175" s="37" t="s">
        <v>81</v>
      </c>
      <c r="AQ175" s="16" t="str">
        <f t="shared" si="69"/>
        <v>DEPARTAMENTO DE PSICOPEDAGOGÍA</v>
      </c>
      <c r="AR175" s="14" t="s">
        <v>82</v>
      </c>
      <c r="AS175" s="38" t="s">
        <v>83</v>
      </c>
      <c r="AT175" s="34" t="s">
        <v>77</v>
      </c>
      <c r="AU175" s="34" t="s">
        <v>77</v>
      </c>
      <c r="AV175" s="17" t="s">
        <v>84</v>
      </c>
      <c r="AW175" s="17" t="s">
        <v>85</v>
      </c>
      <c r="AX175" s="17" t="s">
        <v>86</v>
      </c>
      <c r="AY175" s="17" t="s">
        <v>84</v>
      </c>
      <c r="AZ175" s="17"/>
      <c r="BA175" s="40"/>
    </row>
    <row r="176" spans="1:53" ht="213.75" x14ac:dyDescent="0.2">
      <c r="A176" s="1" t="s">
        <v>94</v>
      </c>
      <c r="B176" s="1" t="s">
        <v>336</v>
      </c>
      <c r="D176" s="1" t="s">
        <v>459</v>
      </c>
      <c r="E176" s="39">
        <v>161</v>
      </c>
      <c r="F176" s="10" t="s">
        <v>71</v>
      </c>
      <c r="G176" s="10" t="s">
        <v>10</v>
      </c>
      <c r="H176" s="10" t="s">
        <v>12</v>
      </c>
      <c r="I176" s="10" t="s">
        <v>366</v>
      </c>
      <c r="J176" s="11" t="s">
        <v>87</v>
      </c>
      <c r="K176" s="11" t="s">
        <v>88</v>
      </c>
      <c r="L176" s="41" t="s">
        <v>89</v>
      </c>
      <c r="M176" s="41">
        <v>5</v>
      </c>
      <c r="N176" s="42">
        <v>4630500</v>
      </c>
      <c r="O176" s="10">
        <v>1</v>
      </c>
      <c r="P176" s="10" t="s">
        <v>90</v>
      </c>
      <c r="Q176" s="29">
        <v>46055</v>
      </c>
      <c r="R176" s="29">
        <v>46367</v>
      </c>
      <c r="S176" s="12">
        <f t="shared" ref="S176:S177" si="76">N176*W176</f>
        <v>48157200</v>
      </c>
      <c r="T176" s="30"/>
      <c r="U176" s="30"/>
      <c r="V176" s="12"/>
      <c r="W176" s="45">
        <f>ROUND(((YEAR(R176)-YEAR(Q176))*12 + (MONTH(R176)-MONTH(Q176))) + (DAY(R176)-1)/DAY(EOMONTH(R176,0)) - (DAY(Q176)-1)/DAY(EOMONTH(Q176,0)),1)+0.1</f>
        <v>10.4</v>
      </c>
      <c r="X176" s="13">
        <f t="shared" si="74"/>
        <v>48157200</v>
      </c>
      <c r="Y176" s="13" t="s">
        <v>257</v>
      </c>
      <c r="Z176" s="2" t="s">
        <v>76</v>
      </c>
      <c r="AA176" s="31" t="s">
        <v>91</v>
      </c>
      <c r="AB176" s="31" t="s">
        <v>77</v>
      </c>
      <c r="AC176" s="15" t="str">
        <f>"PIC-"&amp;E176</f>
        <v>PIC-161</v>
      </c>
      <c r="AD176" s="14">
        <v>80111600</v>
      </c>
      <c r="AE176" s="43" t="s">
        <v>444</v>
      </c>
      <c r="AF176" s="32" t="s">
        <v>119</v>
      </c>
      <c r="AG176" s="32" t="s">
        <v>119</v>
      </c>
      <c r="AH176" s="33">
        <f t="shared" si="66"/>
        <v>10.4</v>
      </c>
      <c r="AI176" s="34" t="s">
        <v>78</v>
      </c>
      <c r="AJ176" s="19" t="s">
        <v>79</v>
      </c>
      <c r="AK176" s="35">
        <f t="shared" ref="AK176:AK180" si="77">+X176</f>
        <v>48157200</v>
      </c>
      <c r="AL176" s="35">
        <f t="shared" si="75"/>
        <v>48157200</v>
      </c>
      <c r="AM176" s="34" t="s">
        <v>77</v>
      </c>
      <c r="AN176" s="34" t="s">
        <v>80</v>
      </c>
      <c r="AO176" s="36" t="s">
        <v>465</v>
      </c>
      <c r="AP176" s="37" t="s">
        <v>81</v>
      </c>
      <c r="AQ176" s="16" t="s">
        <v>12</v>
      </c>
      <c r="AR176" s="14" t="s">
        <v>82</v>
      </c>
      <c r="AS176" s="38" t="s">
        <v>83</v>
      </c>
      <c r="AT176" s="34" t="s">
        <v>77</v>
      </c>
      <c r="AU176" s="34" t="s">
        <v>77</v>
      </c>
      <c r="AV176" s="17" t="s">
        <v>84</v>
      </c>
      <c r="AW176" s="17" t="s">
        <v>85</v>
      </c>
      <c r="AX176" s="17" t="s">
        <v>86</v>
      </c>
      <c r="AY176" s="17" t="s">
        <v>84</v>
      </c>
      <c r="AZ176" s="17"/>
      <c r="BA176" s="40"/>
    </row>
    <row r="177" spans="1:53" ht="128.25" x14ac:dyDescent="0.2">
      <c r="A177" s="1" t="s">
        <v>94</v>
      </c>
      <c r="B177" s="1" t="s">
        <v>336</v>
      </c>
      <c r="D177" s="1" t="s">
        <v>463</v>
      </c>
      <c r="E177" s="39">
        <v>162</v>
      </c>
      <c r="F177" s="10" t="s">
        <v>71</v>
      </c>
      <c r="G177" s="10" t="s">
        <v>449</v>
      </c>
      <c r="H177" s="10" t="s">
        <v>507</v>
      </c>
      <c r="I177" s="10"/>
      <c r="J177" s="11" t="s">
        <v>87</v>
      </c>
      <c r="K177" s="11" t="s">
        <v>88</v>
      </c>
      <c r="L177" s="41" t="s">
        <v>89</v>
      </c>
      <c r="M177" s="41">
        <v>6</v>
      </c>
      <c r="N177" s="42">
        <v>4851000</v>
      </c>
      <c r="O177" s="10">
        <v>1</v>
      </c>
      <c r="P177" s="10" t="s">
        <v>90</v>
      </c>
      <c r="Q177" s="29">
        <v>46037</v>
      </c>
      <c r="R177" s="29">
        <v>46217</v>
      </c>
      <c r="S177" s="12">
        <f t="shared" si="76"/>
        <v>29106000</v>
      </c>
      <c r="T177" s="30"/>
      <c r="U177" s="30"/>
      <c r="V177" s="12">
        <f>IF($P177="MENSUAL",ROUND((((U177-T177))/30),0)*$N177,((U177-T177)/30)*$N177)</f>
        <v>0</v>
      </c>
      <c r="W177" s="45">
        <f t="shared" ref="W177:W192" si="78">ROUND(((YEAR(R177)-YEAR(Q177))*12 + (MONTH(R177)-MONTH(Q177))) + (DAY(R177)-1)/DAY(EOMONTH(R177,0)) - (DAY(Q177)-1)/DAY(EOMONTH(Q177,0)),1)</f>
        <v>6</v>
      </c>
      <c r="X177" s="13">
        <f t="shared" si="74"/>
        <v>29106000</v>
      </c>
      <c r="Y177" s="13" t="s">
        <v>434</v>
      </c>
      <c r="Z177" s="2" t="s">
        <v>76</v>
      </c>
      <c r="AA177" s="31" t="s">
        <v>91</v>
      </c>
      <c r="AB177" s="31" t="s">
        <v>77</v>
      </c>
      <c r="AC177" s="15" t="str">
        <f t="shared" ref="AC177:AC180" si="79">"CON-"&amp;E177</f>
        <v>CON-162</v>
      </c>
      <c r="AD177" s="14">
        <v>80111600</v>
      </c>
      <c r="AE177" s="43" t="s">
        <v>508</v>
      </c>
      <c r="AF177" s="32" t="s">
        <v>119</v>
      </c>
      <c r="AG177" s="32" t="s">
        <v>119</v>
      </c>
      <c r="AH177" s="33">
        <f t="shared" si="66"/>
        <v>6</v>
      </c>
      <c r="AI177" s="34" t="s">
        <v>78</v>
      </c>
      <c r="AJ177" s="19" t="s">
        <v>79</v>
      </c>
      <c r="AK177" s="35">
        <f t="shared" si="77"/>
        <v>29106000</v>
      </c>
      <c r="AL177" s="35">
        <f t="shared" si="75"/>
        <v>29106000</v>
      </c>
      <c r="AM177" s="34" t="s">
        <v>77</v>
      </c>
      <c r="AN177" s="34" t="s">
        <v>80</v>
      </c>
      <c r="AO177" s="36" t="s">
        <v>465</v>
      </c>
      <c r="AP177" s="37" t="s">
        <v>81</v>
      </c>
      <c r="AQ177" s="16" t="str">
        <f t="shared" ref="AQ177:AQ180" si="80">H177</f>
        <v xml:space="preserve"> ASESORIAS Y EXTENSIÓN </v>
      </c>
      <c r="AR177" s="14" t="s">
        <v>82</v>
      </c>
      <c r="AS177" s="38" t="s">
        <v>83</v>
      </c>
      <c r="AT177" s="34" t="s">
        <v>77</v>
      </c>
      <c r="AU177" s="34" t="s">
        <v>77</v>
      </c>
      <c r="AV177" s="17" t="s">
        <v>84</v>
      </c>
      <c r="AW177" s="17" t="s">
        <v>85</v>
      </c>
      <c r="AX177" s="17" t="s">
        <v>86</v>
      </c>
      <c r="AY177" s="17" t="s">
        <v>84</v>
      </c>
      <c r="AZ177" s="17"/>
      <c r="BA177" s="40"/>
    </row>
    <row r="178" spans="1:53" ht="156.75" x14ac:dyDescent="0.2">
      <c r="A178" s="1" t="s">
        <v>94</v>
      </c>
      <c r="B178" s="1" t="s">
        <v>336</v>
      </c>
      <c r="D178" s="1" t="s">
        <v>464</v>
      </c>
      <c r="E178" s="39">
        <v>163</v>
      </c>
      <c r="F178" s="10" t="s">
        <v>71</v>
      </c>
      <c r="G178" s="10" t="s">
        <v>449</v>
      </c>
      <c r="H178" s="10" t="s">
        <v>507</v>
      </c>
      <c r="I178" s="10"/>
      <c r="J178" s="11" t="s">
        <v>87</v>
      </c>
      <c r="K178" s="11" t="s">
        <v>88</v>
      </c>
      <c r="L178" s="41" t="s">
        <v>89</v>
      </c>
      <c r="M178" s="41">
        <v>5</v>
      </c>
      <c r="N178" s="42">
        <v>5670000</v>
      </c>
      <c r="O178" s="10">
        <v>1</v>
      </c>
      <c r="P178" s="10" t="s">
        <v>90</v>
      </c>
      <c r="Q178" s="29">
        <v>46055</v>
      </c>
      <c r="R178" s="29">
        <v>46374</v>
      </c>
      <c r="S178" s="12">
        <f t="shared" ref="S178" si="81">N178*W178</f>
        <v>59535000</v>
      </c>
      <c r="T178" s="30"/>
      <c r="U178" s="30"/>
      <c r="V178" s="12">
        <f>IF($P178="MENSUAL",ROUND((((U178-T178))/30),0)*$N178,((U178-T178)/30)*$N178)</f>
        <v>0</v>
      </c>
      <c r="W178" s="45">
        <f t="shared" si="78"/>
        <v>10.5</v>
      </c>
      <c r="X178" s="13">
        <f t="shared" si="74"/>
        <v>59535000</v>
      </c>
      <c r="Y178" s="13" t="s">
        <v>434</v>
      </c>
      <c r="Z178" s="2" t="s">
        <v>76</v>
      </c>
      <c r="AA178" s="31" t="s">
        <v>91</v>
      </c>
      <c r="AB178" s="31" t="s">
        <v>77</v>
      </c>
      <c r="AC178" s="15" t="str">
        <f t="shared" si="79"/>
        <v>CON-163</v>
      </c>
      <c r="AD178" s="14">
        <v>80111600</v>
      </c>
      <c r="AE178" s="43" t="s">
        <v>493</v>
      </c>
      <c r="AF178" s="32" t="s">
        <v>119</v>
      </c>
      <c r="AG178" s="32" t="s">
        <v>119</v>
      </c>
      <c r="AH178" s="33">
        <f t="shared" si="66"/>
        <v>10.5</v>
      </c>
      <c r="AI178" s="34" t="s">
        <v>78</v>
      </c>
      <c r="AJ178" s="19" t="s">
        <v>79</v>
      </c>
      <c r="AK178" s="35">
        <f t="shared" si="77"/>
        <v>59535000</v>
      </c>
      <c r="AL178" s="35">
        <f t="shared" ref="AL178" si="82">+AK178</f>
        <v>59535000</v>
      </c>
      <c r="AM178" s="34" t="s">
        <v>77</v>
      </c>
      <c r="AN178" s="34" t="s">
        <v>80</v>
      </c>
      <c r="AO178" s="36" t="s">
        <v>465</v>
      </c>
      <c r="AP178" s="37" t="s">
        <v>81</v>
      </c>
      <c r="AQ178" s="16" t="str">
        <f t="shared" si="80"/>
        <v xml:space="preserve"> ASESORIAS Y EXTENSIÓN </v>
      </c>
      <c r="AR178" s="14" t="s">
        <v>82</v>
      </c>
      <c r="AS178" s="38" t="s">
        <v>83</v>
      </c>
      <c r="AT178" s="34" t="s">
        <v>77</v>
      </c>
      <c r="AU178" s="34" t="s">
        <v>77</v>
      </c>
      <c r="AV178" s="17" t="s">
        <v>84</v>
      </c>
      <c r="AW178" s="17" t="s">
        <v>85</v>
      </c>
      <c r="AX178" s="17" t="s">
        <v>86</v>
      </c>
      <c r="AY178" s="17" t="s">
        <v>84</v>
      </c>
      <c r="AZ178" s="17"/>
      <c r="BA178" s="40"/>
    </row>
    <row r="179" spans="1:53" ht="185.25" x14ac:dyDescent="0.2">
      <c r="A179" s="1" t="s">
        <v>94</v>
      </c>
      <c r="B179" s="1" t="s">
        <v>336</v>
      </c>
      <c r="D179" s="1" t="s">
        <v>460</v>
      </c>
      <c r="E179" s="39">
        <v>164</v>
      </c>
      <c r="F179" s="10" t="s">
        <v>71</v>
      </c>
      <c r="G179" s="10" t="s">
        <v>449</v>
      </c>
      <c r="H179" s="10" t="s">
        <v>507</v>
      </c>
      <c r="I179" s="10"/>
      <c r="J179" s="11" t="s">
        <v>87</v>
      </c>
      <c r="K179" s="11" t="s">
        <v>88</v>
      </c>
      <c r="L179" s="41" t="s">
        <v>89</v>
      </c>
      <c r="M179" s="41">
        <v>5</v>
      </c>
      <c r="N179" s="42">
        <v>4630500</v>
      </c>
      <c r="O179" s="10">
        <v>1</v>
      </c>
      <c r="P179" s="10" t="s">
        <v>90</v>
      </c>
      <c r="Q179" s="29">
        <v>46055</v>
      </c>
      <c r="R179" s="29">
        <v>46356</v>
      </c>
      <c r="S179" s="12">
        <f t="shared" ref="S179:S185" si="83">N179*W179</f>
        <v>45841950</v>
      </c>
      <c r="T179" s="30"/>
      <c r="U179" s="30"/>
      <c r="V179" s="12">
        <f t="shared" ref="V179:V180" si="84">IF($P179="MENSUAL",ROUND((((U179-T179))/30),0)*$N179,((U179-T179)/30)*$N179)</f>
        <v>0</v>
      </c>
      <c r="W179" s="45">
        <f t="shared" si="78"/>
        <v>9.9</v>
      </c>
      <c r="X179" s="13">
        <f t="shared" si="74"/>
        <v>45841950</v>
      </c>
      <c r="Y179" s="13" t="s">
        <v>434</v>
      </c>
      <c r="Z179" s="2" t="s">
        <v>76</v>
      </c>
      <c r="AA179" s="31" t="s">
        <v>91</v>
      </c>
      <c r="AB179" s="31" t="s">
        <v>77</v>
      </c>
      <c r="AC179" s="15" t="str">
        <f t="shared" si="79"/>
        <v>CON-164</v>
      </c>
      <c r="AD179" s="14">
        <v>80111600</v>
      </c>
      <c r="AE179" s="43" t="s">
        <v>526</v>
      </c>
      <c r="AF179" s="32" t="s">
        <v>119</v>
      </c>
      <c r="AG179" s="32" t="s">
        <v>119</v>
      </c>
      <c r="AH179" s="33">
        <f t="shared" si="66"/>
        <v>9.9</v>
      </c>
      <c r="AI179" s="34" t="s">
        <v>78</v>
      </c>
      <c r="AJ179" s="19" t="s">
        <v>79</v>
      </c>
      <c r="AK179" s="35">
        <f t="shared" si="77"/>
        <v>45841950</v>
      </c>
      <c r="AL179" s="35">
        <f t="shared" ref="AL179:AL180" si="85">+AK179</f>
        <v>45841950</v>
      </c>
      <c r="AM179" s="34" t="s">
        <v>77</v>
      </c>
      <c r="AN179" s="34" t="s">
        <v>80</v>
      </c>
      <c r="AO179" s="36" t="s">
        <v>465</v>
      </c>
      <c r="AP179" s="37" t="s">
        <v>81</v>
      </c>
      <c r="AQ179" s="16" t="str">
        <f t="shared" si="80"/>
        <v xml:space="preserve"> ASESORIAS Y EXTENSIÓN </v>
      </c>
      <c r="AR179" s="14" t="s">
        <v>82</v>
      </c>
      <c r="AS179" s="38" t="s">
        <v>83</v>
      </c>
      <c r="AT179" s="34" t="s">
        <v>77</v>
      </c>
      <c r="AU179" s="34" t="s">
        <v>77</v>
      </c>
      <c r="AV179" s="17" t="s">
        <v>84</v>
      </c>
      <c r="AW179" s="17" t="s">
        <v>85</v>
      </c>
      <c r="AX179" s="17" t="s">
        <v>86</v>
      </c>
      <c r="AY179" s="17" t="s">
        <v>84</v>
      </c>
      <c r="AZ179" s="17"/>
      <c r="BA179" s="40"/>
    </row>
    <row r="180" spans="1:53" ht="185.25" x14ac:dyDescent="0.2">
      <c r="A180" s="1" t="s">
        <v>94</v>
      </c>
      <c r="B180" s="1" t="s">
        <v>336</v>
      </c>
      <c r="D180" s="1" t="s">
        <v>460</v>
      </c>
      <c r="E180" s="39">
        <v>165</v>
      </c>
      <c r="F180" s="10" t="s">
        <v>71</v>
      </c>
      <c r="G180" s="10" t="s">
        <v>449</v>
      </c>
      <c r="H180" s="10" t="s">
        <v>507</v>
      </c>
      <c r="I180" s="10"/>
      <c r="J180" s="11" t="s">
        <v>87</v>
      </c>
      <c r="K180" s="11" t="s">
        <v>88</v>
      </c>
      <c r="L180" s="41" t="s">
        <v>89</v>
      </c>
      <c r="M180" s="41">
        <v>5</v>
      </c>
      <c r="N180" s="42">
        <v>4630500</v>
      </c>
      <c r="O180" s="10">
        <v>1</v>
      </c>
      <c r="P180" s="10" t="s">
        <v>90</v>
      </c>
      <c r="Q180" s="29">
        <v>46055</v>
      </c>
      <c r="R180" s="29">
        <v>46356</v>
      </c>
      <c r="S180" s="12">
        <f t="shared" si="83"/>
        <v>45841950</v>
      </c>
      <c r="T180" s="30"/>
      <c r="U180" s="30"/>
      <c r="V180" s="12">
        <f t="shared" si="84"/>
        <v>0</v>
      </c>
      <c r="W180" s="45">
        <f t="shared" si="78"/>
        <v>9.9</v>
      </c>
      <c r="X180" s="13">
        <f t="shared" si="74"/>
        <v>45841950</v>
      </c>
      <c r="Y180" s="13" t="s">
        <v>434</v>
      </c>
      <c r="Z180" s="2" t="s">
        <v>76</v>
      </c>
      <c r="AA180" s="31" t="s">
        <v>91</v>
      </c>
      <c r="AB180" s="31" t="s">
        <v>77</v>
      </c>
      <c r="AC180" s="15" t="str">
        <f t="shared" si="79"/>
        <v>CON-165</v>
      </c>
      <c r="AD180" s="14">
        <v>80111600</v>
      </c>
      <c r="AE180" s="43" t="s">
        <v>526</v>
      </c>
      <c r="AF180" s="32" t="s">
        <v>119</v>
      </c>
      <c r="AG180" s="32" t="s">
        <v>119</v>
      </c>
      <c r="AH180" s="33">
        <f t="shared" si="66"/>
        <v>9.9</v>
      </c>
      <c r="AI180" s="34" t="s">
        <v>78</v>
      </c>
      <c r="AJ180" s="19" t="s">
        <v>79</v>
      </c>
      <c r="AK180" s="35">
        <f t="shared" si="77"/>
        <v>45841950</v>
      </c>
      <c r="AL180" s="35">
        <f t="shared" si="85"/>
        <v>45841950</v>
      </c>
      <c r="AM180" s="34" t="s">
        <v>77</v>
      </c>
      <c r="AN180" s="34" t="s">
        <v>80</v>
      </c>
      <c r="AO180" s="36" t="s">
        <v>465</v>
      </c>
      <c r="AP180" s="37" t="s">
        <v>81</v>
      </c>
      <c r="AQ180" s="16" t="str">
        <f t="shared" si="80"/>
        <v xml:space="preserve"> ASESORIAS Y EXTENSIÓN </v>
      </c>
      <c r="AR180" s="14" t="s">
        <v>82</v>
      </c>
      <c r="AS180" s="38" t="s">
        <v>83</v>
      </c>
      <c r="AT180" s="34" t="s">
        <v>77</v>
      </c>
      <c r="AU180" s="34" t="s">
        <v>77</v>
      </c>
      <c r="AV180" s="17" t="s">
        <v>84</v>
      </c>
      <c r="AW180" s="17" t="s">
        <v>85</v>
      </c>
      <c r="AX180" s="17" t="s">
        <v>86</v>
      </c>
      <c r="AY180" s="17" t="s">
        <v>84</v>
      </c>
      <c r="AZ180" s="17"/>
      <c r="BA180" s="40"/>
    </row>
    <row r="181" spans="1:53" ht="99.75" x14ac:dyDescent="0.2">
      <c r="B181" s="1"/>
      <c r="E181" s="39">
        <v>166</v>
      </c>
      <c r="F181" s="10" t="s">
        <v>71</v>
      </c>
      <c r="G181" s="10" t="s">
        <v>449</v>
      </c>
      <c r="H181" s="10" t="s">
        <v>507</v>
      </c>
      <c r="I181" s="10"/>
      <c r="J181" s="11" t="s">
        <v>87</v>
      </c>
      <c r="K181" s="11" t="s">
        <v>88</v>
      </c>
      <c r="L181" s="41" t="s">
        <v>96</v>
      </c>
      <c r="M181" s="41">
        <v>4</v>
      </c>
      <c r="N181" s="42">
        <v>7137900</v>
      </c>
      <c r="O181" s="10">
        <v>1</v>
      </c>
      <c r="P181" s="10" t="s">
        <v>90</v>
      </c>
      <c r="Q181" s="29">
        <v>46037</v>
      </c>
      <c r="R181" s="29">
        <v>46217</v>
      </c>
      <c r="S181" s="12">
        <f t="shared" si="83"/>
        <v>42827400</v>
      </c>
      <c r="T181" s="30"/>
      <c r="U181" s="30"/>
      <c r="V181" s="12">
        <v>0</v>
      </c>
      <c r="W181" s="45">
        <f t="shared" si="78"/>
        <v>6</v>
      </c>
      <c r="X181" s="13">
        <f t="shared" si="74"/>
        <v>42827400</v>
      </c>
      <c r="Y181" s="13" t="s">
        <v>434</v>
      </c>
      <c r="Z181" s="2" t="s">
        <v>76</v>
      </c>
      <c r="AA181" s="31" t="s">
        <v>91</v>
      </c>
      <c r="AB181" s="31" t="s">
        <v>77</v>
      </c>
      <c r="AC181" s="15" t="s">
        <v>494</v>
      </c>
      <c r="AD181" s="14">
        <v>80111600</v>
      </c>
      <c r="AE181" s="43" t="s">
        <v>509</v>
      </c>
      <c r="AF181" s="32" t="s">
        <v>119</v>
      </c>
      <c r="AG181" s="32" t="s">
        <v>119</v>
      </c>
      <c r="AH181" s="33">
        <v>10.8</v>
      </c>
      <c r="AI181" s="34" t="s">
        <v>78</v>
      </c>
      <c r="AJ181" s="19" t="s">
        <v>79</v>
      </c>
      <c r="AK181" s="35">
        <v>67223520</v>
      </c>
      <c r="AL181" s="35">
        <v>67223520</v>
      </c>
      <c r="AM181" s="34" t="s">
        <v>77</v>
      </c>
      <c r="AN181" s="34" t="s">
        <v>80</v>
      </c>
      <c r="AO181" s="36" t="s">
        <v>465</v>
      </c>
      <c r="AP181" s="37" t="s">
        <v>81</v>
      </c>
      <c r="AQ181" s="16" t="s">
        <v>457</v>
      </c>
      <c r="AR181" s="14" t="s">
        <v>82</v>
      </c>
      <c r="AS181" s="38" t="s">
        <v>83</v>
      </c>
      <c r="AT181" s="34" t="s">
        <v>77</v>
      </c>
      <c r="AU181" s="34" t="s">
        <v>77</v>
      </c>
      <c r="AV181" s="17" t="s">
        <v>84</v>
      </c>
      <c r="AW181" s="17" t="s">
        <v>85</v>
      </c>
      <c r="AX181" s="17" t="s">
        <v>86</v>
      </c>
      <c r="AY181" s="17" t="s">
        <v>84</v>
      </c>
      <c r="AZ181" s="17"/>
      <c r="BA181" s="40"/>
    </row>
    <row r="182" spans="1:53" ht="85.5" x14ac:dyDescent="0.2">
      <c r="B182" s="1"/>
      <c r="E182" s="39">
        <v>167</v>
      </c>
      <c r="F182" s="10" t="s">
        <v>71</v>
      </c>
      <c r="G182" s="10" t="s">
        <v>449</v>
      </c>
      <c r="H182" s="10" t="s">
        <v>507</v>
      </c>
      <c r="I182" s="10"/>
      <c r="J182" s="11" t="s">
        <v>87</v>
      </c>
      <c r="K182" s="11" t="s">
        <v>88</v>
      </c>
      <c r="L182" s="41" t="s">
        <v>96</v>
      </c>
      <c r="M182" s="41">
        <v>4</v>
      </c>
      <c r="N182" s="42">
        <v>7137900</v>
      </c>
      <c r="O182" s="10">
        <v>1</v>
      </c>
      <c r="P182" s="10" t="s">
        <v>90</v>
      </c>
      <c r="Q182" s="29">
        <v>46037</v>
      </c>
      <c r="R182" s="29">
        <v>46217</v>
      </c>
      <c r="S182" s="12">
        <f t="shared" si="83"/>
        <v>42827400</v>
      </c>
      <c r="T182" s="30"/>
      <c r="U182" s="30"/>
      <c r="V182" s="12">
        <v>0</v>
      </c>
      <c r="W182" s="45">
        <f t="shared" si="78"/>
        <v>6</v>
      </c>
      <c r="X182" s="13">
        <f t="shared" si="74"/>
        <v>42827400</v>
      </c>
      <c r="Y182" s="13" t="s">
        <v>434</v>
      </c>
      <c r="Z182" s="2" t="s">
        <v>76</v>
      </c>
      <c r="AA182" s="31" t="s">
        <v>91</v>
      </c>
      <c r="AB182" s="31" t="s">
        <v>77</v>
      </c>
      <c r="AC182" s="15" t="s">
        <v>495</v>
      </c>
      <c r="AD182" s="14">
        <v>80111600</v>
      </c>
      <c r="AE182" s="43" t="s">
        <v>510</v>
      </c>
      <c r="AF182" s="32" t="s">
        <v>119</v>
      </c>
      <c r="AG182" s="32" t="s">
        <v>119</v>
      </c>
      <c r="AH182" s="33">
        <v>10.8</v>
      </c>
      <c r="AI182" s="34" t="s">
        <v>78</v>
      </c>
      <c r="AJ182" s="19" t="s">
        <v>79</v>
      </c>
      <c r="AK182" s="35">
        <v>67223520</v>
      </c>
      <c r="AL182" s="35">
        <v>67223520</v>
      </c>
      <c r="AM182" s="34" t="s">
        <v>77</v>
      </c>
      <c r="AN182" s="34" t="s">
        <v>80</v>
      </c>
      <c r="AO182" s="36" t="s">
        <v>465</v>
      </c>
      <c r="AP182" s="37" t="s">
        <v>81</v>
      </c>
      <c r="AQ182" s="16" t="s">
        <v>457</v>
      </c>
      <c r="AR182" s="14" t="s">
        <v>82</v>
      </c>
      <c r="AS182" s="38" t="s">
        <v>83</v>
      </c>
      <c r="AT182" s="34" t="s">
        <v>77</v>
      </c>
      <c r="AU182" s="34" t="s">
        <v>77</v>
      </c>
      <c r="AV182" s="17" t="s">
        <v>84</v>
      </c>
      <c r="AW182" s="17" t="s">
        <v>85</v>
      </c>
      <c r="AX182" s="17" t="s">
        <v>86</v>
      </c>
      <c r="AY182" s="17" t="s">
        <v>84</v>
      </c>
      <c r="AZ182" s="17"/>
      <c r="BA182" s="40"/>
    </row>
    <row r="183" spans="1:53" ht="71.25" x14ac:dyDescent="0.2">
      <c r="B183" s="1"/>
      <c r="E183" s="39">
        <v>168</v>
      </c>
      <c r="F183" s="10" t="s">
        <v>71</v>
      </c>
      <c r="G183" s="10" t="s">
        <v>449</v>
      </c>
      <c r="H183" s="10" t="s">
        <v>507</v>
      </c>
      <c r="I183" s="10"/>
      <c r="J183" s="11" t="s">
        <v>87</v>
      </c>
      <c r="K183" s="11" t="s">
        <v>88</v>
      </c>
      <c r="L183" s="41" t="s">
        <v>89</v>
      </c>
      <c r="M183" s="41">
        <v>6</v>
      </c>
      <c r="N183" s="42">
        <v>5512500</v>
      </c>
      <c r="O183" s="10">
        <v>1</v>
      </c>
      <c r="P183" s="10" t="s">
        <v>90</v>
      </c>
      <c r="Q183" s="29">
        <v>46037</v>
      </c>
      <c r="R183" s="29">
        <v>46217</v>
      </c>
      <c r="S183" s="12">
        <f t="shared" si="83"/>
        <v>33075000</v>
      </c>
      <c r="T183" s="30"/>
      <c r="U183" s="30"/>
      <c r="V183" s="12">
        <v>0</v>
      </c>
      <c r="W183" s="45">
        <f t="shared" si="78"/>
        <v>6</v>
      </c>
      <c r="X183" s="13">
        <f t="shared" si="74"/>
        <v>33075000</v>
      </c>
      <c r="Y183" s="13" t="s">
        <v>434</v>
      </c>
      <c r="Z183" s="2" t="s">
        <v>76</v>
      </c>
      <c r="AA183" s="31" t="s">
        <v>91</v>
      </c>
      <c r="AB183" s="31" t="s">
        <v>77</v>
      </c>
      <c r="AC183" s="15" t="s">
        <v>496</v>
      </c>
      <c r="AD183" s="14">
        <v>80111600</v>
      </c>
      <c r="AE183" s="43" t="s">
        <v>511</v>
      </c>
      <c r="AF183" s="32" t="s">
        <v>119</v>
      </c>
      <c r="AG183" s="32" t="s">
        <v>119</v>
      </c>
      <c r="AH183" s="33">
        <v>10.8</v>
      </c>
      <c r="AI183" s="34" t="s">
        <v>78</v>
      </c>
      <c r="AJ183" s="19" t="s">
        <v>79</v>
      </c>
      <c r="AK183" s="35">
        <v>52390800</v>
      </c>
      <c r="AL183" s="35">
        <v>52390800</v>
      </c>
      <c r="AM183" s="34" t="s">
        <v>77</v>
      </c>
      <c r="AN183" s="34" t="s">
        <v>80</v>
      </c>
      <c r="AO183" s="36" t="s">
        <v>465</v>
      </c>
      <c r="AP183" s="37" t="s">
        <v>81</v>
      </c>
      <c r="AQ183" s="16" t="s">
        <v>457</v>
      </c>
      <c r="AR183" s="14" t="s">
        <v>82</v>
      </c>
      <c r="AS183" s="38" t="s">
        <v>83</v>
      </c>
      <c r="AT183" s="34" t="s">
        <v>77</v>
      </c>
      <c r="AU183" s="34" t="s">
        <v>77</v>
      </c>
      <c r="AV183" s="17" t="s">
        <v>84</v>
      </c>
      <c r="AW183" s="17" t="s">
        <v>85</v>
      </c>
      <c r="AX183" s="17" t="s">
        <v>86</v>
      </c>
      <c r="AY183" s="17" t="s">
        <v>84</v>
      </c>
      <c r="AZ183" s="17"/>
      <c r="BA183" s="40"/>
    </row>
    <row r="184" spans="1:53" ht="71.25" x14ac:dyDescent="0.2">
      <c r="B184" s="1"/>
      <c r="E184" s="39">
        <v>169</v>
      </c>
      <c r="F184" s="10" t="s">
        <v>71</v>
      </c>
      <c r="G184" s="10" t="s">
        <v>449</v>
      </c>
      <c r="H184" s="10" t="s">
        <v>507</v>
      </c>
      <c r="I184" s="10"/>
      <c r="J184" s="11" t="s">
        <v>87</v>
      </c>
      <c r="K184" s="11" t="s">
        <v>88</v>
      </c>
      <c r="L184" s="41" t="s">
        <v>89</v>
      </c>
      <c r="M184" s="41">
        <v>6</v>
      </c>
      <c r="N184" s="42">
        <v>5512500</v>
      </c>
      <c r="O184" s="10">
        <v>1</v>
      </c>
      <c r="P184" s="10" t="s">
        <v>90</v>
      </c>
      <c r="Q184" s="29">
        <v>46037</v>
      </c>
      <c r="R184" s="29">
        <v>46217</v>
      </c>
      <c r="S184" s="12">
        <f t="shared" si="83"/>
        <v>33075000</v>
      </c>
      <c r="T184" s="30"/>
      <c r="U184" s="30"/>
      <c r="V184" s="12">
        <v>0</v>
      </c>
      <c r="W184" s="45">
        <f t="shared" si="78"/>
        <v>6</v>
      </c>
      <c r="X184" s="13">
        <f t="shared" si="74"/>
        <v>33075000</v>
      </c>
      <c r="Y184" s="13" t="s">
        <v>434</v>
      </c>
      <c r="Z184" s="2" t="s">
        <v>76</v>
      </c>
      <c r="AA184" s="31" t="s">
        <v>91</v>
      </c>
      <c r="AB184" s="31" t="s">
        <v>77</v>
      </c>
      <c r="AC184" s="15" t="s">
        <v>497</v>
      </c>
      <c r="AD184" s="14">
        <v>80111600</v>
      </c>
      <c r="AE184" s="43" t="s">
        <v>512</v>
      </c>
      <c r="AF184" s="32" t="s">
        <v>119</v>
      </c>
      <c r="AG184" s="32" t="s">
        <v>119</v>
      </c>
      <c r="AH184" s="33">
        <v>10.8</v>
      </c>
      <c r="AI184" s="34" t="s">
        <v>78</v>
      </c>
      <c r="AJ184" s="19" t="s">
        <v>79</v>
      </c>
      <c r="AK184" s="35">
        <v>52390800</v>
      </c>
      <c r="AL184" s="35">
        <v>52390800</v>
      </c>
      <c r="AM184" s="34" t="s">
        <v>77</v>
      </c>
      <c r="AN184" s="34" t="s">
        <v>80</v>
      </c>
      <c r="AO184" s="36" t="s">
        <v>465</v>
      </c>
      <c r="AP184" s="37" t="s">
        <v>81</v>
      </c>
      <c r="AQ184" s="16" t="s">
        <v>457</v>
      </c>
      <c r="AR184" s="14" t="s">
        <v>82</v>
      </c>
      <c r="AS184" s="38" t="s">
        <v>83</v>
      </c>
      <c r="AT184" s="34" t="s">
        <v>77</v>
      </c>
      <c r="AU184" s="34" t="s">
        <v>77</v>
      </c>
      <c r="AV184" s="17" t="s">
        <v>84</v>
      </c>
      <c r="AW184" s="17" t="s">
        <v>85</v>
      </c>
      <c r="AX184" s="17" t="s">
        <v>86</v>
      </c>
      <c r="AY184" s="17" t="s">
        <v>84</v>
      </c>
      <c r="AZ184" s="17"/>
      <c r="BA184" s="40"/>
    </row>
    <row r="185" spans="1:53" ht="71.25" x14ac:dyDescent="0.2">
      <c r="B185" s="1"/>
      <c r="E185" s="39">
        <v>170</v>
      </c>
      <c r="F185" s="10" t="s">
        <v>71</v>
      </c>
      <c r="G185" s="10" t="s">
        <v>449</v>
      </c>
      <c r="H185" s="10" t="s">
        <v>507</v>
      </c>
      <c r="I185" s="10"/>
      <c r="J185" s="11" t="s">
        <v>87</v>
      </c>
      <c r="K185" s="11" t="s">
        <v>88</v>
      </c>
      <c r="L185" s="41" t="s">
        <v>89</v>
      </c>
      <c r="M185" s="41">
        <v>6</v>
      </c>
      <c r="N185" s="42">
        <v>4851000</v>
      </c>
      <c r="O185" s="10">
        <v>1</v>
      </c>
      <c r="P185" s="10" t="s">
        <v>90</v>
      </c>
      <c r="Q185" s="29">
        <v>46037</v>
      </c>
      <c r="R185" s="29">
        <v>46217</v>
      </c>
      <c r="S185" s="12">
        <f t="shared" si="83"/>
        <v>29106000</v>
      </c>
      <c r="T185" s="30"/>
      <c r="U185" s="30"/>
      <c r="V185" s="12">
        <v>0</v>
      </c>
      <c r="W185" s="45">
        <f t="shared" si="78"/>
        <v>6</v>
      </c>
      <c r="X185" s="13">
        <f t="shared" si="74"/>
        <v>29106000</v>
      </c>
      <c r="Y185" s="13" t="s">
        <v>434</v>
      </c>
      <c r="Z185" s="2" t="s">
        <v>76</v>
      </c>
      <c r="AA185" s="31" t="s">
        <v>91</v>
      </c>
      <c r="AB185" s="31" t="s">
        <v>77</v>
      </c>
      <c r="AC185" s="15" t="s">
        <v>498</v>
      </c>
      <c r="AD185" s="14">
        <v>80111600</v>
      </c>
      <c r="AE185" s="43" t="s">
        <v>512</v>
      </c>
      <c r="AF185" s="32" t="s">
        <v>119</v>
      </c>
      <c r="AG185" s="32" t="s">
        <v>119</v>
      </c>
      <c r="AH185" s="33">
        <v>10.8</v>
      </c>
      <c r="AI185" s="34" t="s">
        <v>78</v>
      </c>
      <c r="AJ185" s="19" t="s">
        <v>79</v>
      </c>
      <c r="AK185" s="35">
        <v>52390800</v>
      </c>
      <c r="AL185" s="35">
        <v>52390800</v>
      </c>
      <c r="AM185" s="34" t="s">
        <v>77</v>
      </c>
      <c r="AN185" s="34" t="s">
        <v>80</v>
      </c>
      <c r="AO185" s="36" t="s">
        <v>465</v>
      </c>
      <c r="AP185" s="37" t="s">
        <v>81</v>
      </c>
      <c r="AQ185" s="16" t="s">
        <v>457</v>
      </c>
      <c r="AR185" s="14" t="s">
        <v>82</v>
      </c>
      <c r="AS185" s="38" t="s">
        <v>83</v>
      </c>
      <c r="AT185" s="34" t="s">
        <v>77</v>
      </c>
      <c r="AU185" s="34" t="s">
        <v>77</v>
      </c>
      <c r="AV185" s="17" t="s">
        <v>84</v>
      </c>
      <c r="AW185" s="17" t="s">
        <v>85</v>
      </c>
      <c r="AX185" s="17" t="s">
        <v>86</v>
      </c>
      <c r="AY185" s="17" t="s">
        <v>84</v>
      </c>
      <c r="AZ185" s="17"/>
      <c r="BA185" s="40"/>
    </row>
    <row r="186" spans="1:53" ht="156.75" x14ac:dyDescent="0.2">
      <c r="B186" s="1"/>
      <c r="E186" s="39">
        <v>171</v>
      </c>
      <c r="F186" s="10" t="s">
        <v>71</v>
      </c>
      <c r="G186" s="10" t="s">
        <v>449</v>
      </c>
      <c r="H186" s="10" t="s">
        <v>507</v>
      </c>
      <c r="I186" s="10"/>
      <c r="J186" s="11" t="s">
        <v>87</v>
      </c>
      <c r="K186" s="11" t="s">
        <v>88</v>
      </c>
      <c r="L186" s="41" t="s">
        <v>89</v>
      </c>
      <c r="M186" s="41">
        <v>6</v>
      </c>
      <c r="N186" s="42">
        <v>4851000</v>
      </c>
      <c r="O186" s="10">
        <v>1</v>
      </c>
      <c r="P186" s="10" t="s">
        <v>90</v>
      </c>
      <c r="Q186" s="29">
        <v>46037</v>
      </c>
      <c r="R186" s="29">
        <v>46218</v>
      </c>
      <c r="S186" s="12">
        <v>29106000</v>
      </c>
      <c r="T186" s="30"/>
      <c r="U186" s="30"/>
      <c r="V186" s="12">
        <v>0</v>
      </c>
      <c r="W186" s="45">
        <f t="shared" si="78"/>
        <v>6</v>
      </c>
      <c r="X186" s="13">
        <v>29106000</v>
      </c>
      <c r="Y186" s="13" t="s">
        <v>434</v>
      </c>
      <c r="Z186" s="2" t="s">
        <v>76</v>
      </c>
      <c r="AA186" s="31" t="s">
        <v>91</v>
      </c>
      <c r="AB186" s="31" t="s">
        <v>77</v>
      </c>
      <c r="AC186" s="15" t="s">
        <v>499</v>
      </c>
      <c r="AD186" s="14">
        <v>80111600</v>
      </c>
      <c r="AE186" s="43" t="s">
        <v>461</v>
      </c>
      <c r="AF186" s="32" t="s">
        <v>119</v>
      </c>
      <c r="AG186" s="32" t="s">
        <v>119</v>
      </c>
      <c r="AH186" s="33">
        <v>6</v>
      </c>
      <c r="AI186" s="34" t="s">
        <v>78</v>
      </c>
      <c r="AJ186" s="19" t="s">
        <v>79</v>
      </c>
      <c r="AK186" s="35">
        <v>29106000</v>
      </c>
      <c r="AL186" s="35">
        <v>29106000</v>
      </c>
      <c r="AM186" s="34" t="s">
        <v>77</v>
      </c>
      <c r="AN186" s="34" t="s">
        <v>80</v>
      </c>
      <c r="AO186" s="36" t="s">
        <v>465</v>
      </c>
      <c r="AP186" s="37" t="s">
        <v>81</v>
      </c>
      <c r="AQ186" s="16" t="s">
        <v>457</v>
      </c>
      <c r="AR186" s="14" t="s">
        <v>82</v>
      </c>
      <c r="AS186" s="38" t="s">
        <v>83</v>
      </c>
      <c r="AT186" s="34" t="s">
        <v>77</v>
      </c>
      <c r="AU186" s="34" t="s">
        <v>77</v>
      </c>
      <c r="AV186" s="17" t="s">
        <v>84</v>
      </c>
      <c r="AW186" s="17" t="s">
        <v>85</v>
      </c>
      <c r="AX186" s="17" t="s">
        <v>86</v>
      </c>
      <c r="AY186" s="17" t="s">
        <v>84</v>
      </c>
      <c r="AZ186" s="17"/>
      <c r="BA186" s="40"/>
    </row>
    <row r="187" spans="1:53" ht="142.5" x14ac:dyDescent="0.2">
      <c r="B187" s="1"/>
      <c r="E187" s="39">
        <v>172</v>
      </c>
      <c r="F187" s="10" t="s">
        <v>71</v>
      </c>
      <c r="G187" s="10" t="s">
        <v>449</v>
      </c>
      <c r="H187" s="10" t="s">
        <v>507</v>
      </c>
      <c r="I187" s="10"/>
      <c r="J187" s="11" t="s">
        <v>87</v>
      </c>
      <c r="K187" s="11" t="s">
        <v>88</v>
      </c>
      <c r="L187" s="41" t="s">
        <v>89</v>
      </c>
      <c r="M187" s="41">
        <v>6</v>
      </c>
      <c r="N187" s="42">
        <v>4851000</v>
      </c>
      <c r="O187" s="10">
        <v>1</v>
      </c>
      <c r="P187" s="10" t="s">
        <v>90</v>
      </c>
      <c r="Q187" s="29">
        <v>46037</v>
      </c>
      <c r="R187" s="29">
        <v>46218</v>
      </c>
      <c r="S187" s="12">
        <v>29106000</v>
      </c>
      <c r="T187" s="30"/>
      <c r="U187" s="30"/>
      <c r="V187" s="12">
        <v>0</v>
      </c>
      <c r="W187" s="45">
        <f t="shared" si="78"/>
        <v>6</v>
      </c>
      <c r="X187" s="13">
        <v>29106000</v>
      </c>
      <c r="Y187" s="13" t="s">
        <v>434</v>
      </c>
      <c r="Z187" s="2" t="s">
        <v>76</v>
      </c>
      <c r="AA187" s="31" t="s">
        <v>91</v>
      </c>
      <c r="AB187" s="31" t="s">
        <v>77</v>
      </c>
      <c r="AC187" s="15" t="s">
        <v>500</v>
      </c>
      <c r="AD187" s="14">
        <v>80111600</v>
      </c>
      <c r="AE187" s="43" t="s">
        <v>458</v>
      </c>
      <c r="AF187" s="32" t="s">
        <v>119</v>
      </c>
      <c r="AG187" s="32" t="s">
        <v>119</v>
      </c>
      <c r="AH187" s="33">
        <v>6</v>
      </c>
      <c r="AI187" s="34" t="s">
        <v>78</v>
      </c>
      <c r="AJ187" s="19" t="s">
        <v>79</v>
      </c>
      <c r="AK187" s="35">
        <v>29106000</v>
      </c>
      <c r="AL187" s="35">
        <v>29106000</v>
      </c>
      <c r="AM187" s="34" t="s">
        <v>77</v>
      </c>
      <c r="AN187" s="34" t="s">
        <v>80</v>
      </c>
      <c r="AO187" s="36" t="s">
        <v>465</v>
      </c>
      <c r="AP187" s="37" t="s">
        <v>81</v>
      </c>
      <c r="AQ187" s="16" t="s">
        <v>457</v>
      </c>
      <c r="AR187" s="14" t="s">
        <v>82</v>
      </c>
      <c r="AS187" s="38" t="s">
        <v>83</v>
      </c>
      <c r="AT187" s="34" t="s">
        <v>77</v>
      </c>
      <c r="AU187" s="34" t="s">
        <v>77</v>
      </c>
      <c r="AV187" s="17" t="s">
        <v>84</v>
      </c>
      <c r="AW187" s="17" t="s">
        <v>85</v>
      </c>
      <c r="AX187" s="17" t="s">
        <v>86</v>
      </c>
      <c r="AY187" s="17" t="s">
        <v>84</v>
      </c>
      <c r="AZ187" s="17"/>
      <c r="BA187" s="40"/>
    </row>
    <row r="188" spans="1:53" ht="99.75" x14ac:dyDescent="0.2">
      <c r="B188" s="1"/>
      <c r="E188" s="39">
        <v>173</v>
      </c>
      <c r="F188" s="10" t="s">
        <v>71</v>
      </c>
      <c r="G188" s="10" t="s">
        <v>449</v>
      </c>
      <c r="H188" s="10" t="s">
        <v>507</v>
      </c>
      <c r="I188" s="10"/>
      <c r="J188" s="11" t="s">
        <v>87</v>
      </c>
      <c r="K188" s="11" t="s">
        <v>88</v>
      </c>
      <c r="L188" s="41" t="s">
        <v>89</v>
      </c>
      <c r="M188" s="41">
        <v>6</v>
      </c>
      <c r="N188" s="42">
        <v>4851000</v>
      </c>
      <c r="O188" s="10">
        <v>1</v>
      </c>
      <c r="P188" s="10" t="s">
        <v>90</v>
      </c>
      <c r="Q188" s="29">
        <v>46037</v>
      </c>
      <c r="R188" s="29">
        <v>46217</v>
      </c>
      <c r="S188" s="12">
        <f t="shared" ref="S188:S189" si="86">N188*W188</f>
        <v>29106000</v>
      </c>
      <c r="T188" s="30"/>
      <c r="U188" s="30"/>
      <c r="V188" s="12">
        <v>0</v>
      </c>
      <c r="W188" s="45">
        <f t="shared" si="78"/>
        <v>6</v>
      </c>
      <c r="X188" s="13">
        <f t="shared" ref="X188:X189" si="87">+S188+V188</f>
        <v>29106000</v>
      </c>
      <c r="Y188" s="13" t="s">
        <v>434</v>
      </c>
      <c r="Z188" s="2" t="s">
        <v>76</v>
      </c>
      <c r="AA188" s="31" t="s">
        <v>91</v>
      </c>
      <c r="AB188" s="31" t="s">
        <v>77</v>
      </c>
      <c r="AC188" s="15" t="s">
        <v>501</v>
      </c>
      <c r="AD188" s="14">
        <v>80111600</v>
      </c>
      <c r="AE188" s="43" t="s">
        <v>513</v>
      </c>
      <c r="AF188" s="32" t="s">
        <v>119</v>
      </c>
      <c r="AG188" s="32" t="s">
        <v>119</v>
      </c>
      <c r="AH188" s="33">
        <v>10.8</v>
      </c>
      <c r="AI188" s="34" t="s">
        <v>78</v>
      </c>
      <c r="AJ188" s="19" t="s">
        <v>79</v>
      </c>
      <c r="AK188" s="35">
        <v>52390800</v>
      </c>
      <c r="AL188" s="35">
        <v>52390800</v>
      </c>
      <c r="AM188" s="34" t="s">
        <v>77</v>
      </c>
      <c r="AN188" s="34" t="s">
        <v>80</v>
      </c>
      <c r="AO188" s="36" t="s">
        <v>465</v>
      </c>
      <c r="AP188" s="37" t="s">
        <v>81</v>
      </c>
      <c r="AQ188" s="16" t="s">
        <v>457</v>
      </c>
      <c r="AR188" s="14" t="s">
        <v>82</v>
      </c>
      <c r="AS188" s="38" t="s">
        <v>83</v>
      </c>
      <c r="AT188" s="34" t="s">
        <v>77</v>
      </c>
      <c r="AU188" s="34" t="s">
        <v>77</v>
      </c>
      <c r="AV188" s="17" t="s">
        <v>84</v>
      </c>
      <c r="AW188" s="17" t="s">
        <v>85</v>
      </c>
      <c r="AX188" s="17" t="s">
        <v>86</v>
      </c>
      <c r="AY188" s="17" t="s">
        <v>84</v>
      </c>
      <c r="AZ188" s="17"/>
      <c r="BA188" s="40"/>
    </row>
    <row r="189" spans="1:53" ht="71.25" x14ac:dyDescent="0.2">
      <c r="B189" s="1"/>
      <c r="E189" s="39">
        <v>174</v>
      </c>
      <c r="F189" s="10" t="s">
        <v>71</v>
      </c>
      <c r="G189" s="10" t="s">
        <v>449</v>
      </c>
      <c r="H189" s="10" t="s">
        <v>507</v>
      </c>
      <c r="I189" s="10"/>
      <c r="J189" s="11" t="s">
        <v>87</v>
      </c>
      <c r="K189" s="11" t="s">
        <v>88</v>
      </c>
      <c r="L189" s="41" t="s">
        <v>122</v>
      </c>
      <c r="M189" s="41">
        <v>3</v>
      </c>
      <c r="N189" s="42">
        <v>2866500</v>
      </c>
      <c r="O189" s="10">
        <v>1</v>
      </c>
      <c r="P189" s="10" t="s">
        <v>90</v>
      </c>
      <c r="Q189" s="29">
        <v>46037</v>
      </c>
      <c r="R189" s="29">
        <v>46217</v>
      </c>
      <c r="S189" s="12">
        <f t="shared" si="86"/>
        <v>17199000</v>
      </c>
      <c r="T189" s="30"/>
      <c r="U189" s="30"/>
      <c r="V189" s="12">
        <v>0</v>
      </c>
      <c r="W189" s="45">
        <f t="shared" si="78"/>
        <v>6</v>
      </c>
      <c r="X189" s="13">
        <f t="shared" si="87"/>
        <v>17199000</v>
      </c>
      <c r="Y189" s="13" t="s">
        <v>434</v>
      </c>
      <c r="Z189" s="2" t="s">
        <v>76</v>
      </c>
      <c r="AA189" s="31" t="s">
        <v>91</v>
      </c>
      <c r="AB189" s="31" t="s">
        <v>77</v>
      </c>
      <c r="AC189" s="15" t="s">
        <v>502</v>
      </c>
      <c r="AD189" s="14">
        <v>80111600</v>
      </c>
      <c r="AE189" s="43" t="s">
        <v>514</v>
      </c>
      <c r="AF189" s="32" t="s">
        <v>119</v>
      </c>
      <c r="AG189" s="32" t="s">
        <v>119</v>
      </c>
      <c r="AH189" s="33">
        <v>10.8</v>
      </c>
      <c r="AI189" s="34" t="s">
        <v>78</v>
      </c>
      <c r="AJ189" s="19" t="s">
        <v>79</v>
      </c>
      <c r="AK189" s="35">
        <v>30958200.000000004</v>
      </c>
      <c r="AL189" s="35">
        <v>30958200.000000004</v>
      </c>
      <c r="AM189" s="34" t="s">
        <v>77</v>
      </c>
      <c r="AN189" s="34" t="s">
        <v>80</v>
      </c>
      <c r="AO189" s="36" t="s">
        <v>465</v>
      </c>
      <c r="AP189" s="37" t="s">
        <v>81</v>
      </c>
      <c r="AQ189" s="16" t="s">
        <v>457</v>
      </c>
      <c r="AR189" s="14" t="s">
        <v>82</v>
      </c>
      <c r="AS189" s="38" t="s">
        <v>83</v>
      </c>
      <c r="AT189" s="34" t="s">
        <v>77</v>
      </c>
      <c r="AU189" s="34" t="s">
        <v>77</v>
      </c>
      <c r="AV189" s="17" t="s">
        <v>84</v>
      </c>
      <c r="AW189" s="17" t="s">
        <v>85</v>
      </c>
      <c r="AX189" s="17" t="s">
        <v>86</v>
      </c>
      <c r="AY189" s="17" t="s">
        <v>84</v>
      </c>
      <c r="AZ189" s="17"/>
      <c r="BA189" s="40"/>
    </row>
    <row r="190" spans="1:53" ht="71.25" x14ac:dyDescent="0.2">
      <c r="B190" s="1"/>
      <c r="E190" s="39">
        <v>175</v>
      </c>
      <c r="F190" s="10" t="s">
        <v>71</v>
      </c>
      <c r="G190" s="10" t="s">
        <v>449</v>
      </c>
      <c r="H190" s="10" t="s">
        <v>507</v>
      </c>
      <c r="I190" s="10"/>
      <c r="J190" s="11" t="s">
        <v>87</v>
      </c>
      <c r="K190" s="11" t="s">
        <v>88</v>
      </c>
      <c r="L190" s="41" t="s">
        <v>89</v>
      </c>
      <c r="M190" s="41">
        <v>6</v>
      </c>
      <c r="N190" s="42">
        <v>4851000</v>
      </c>
      <c r="O190" s="10">
        <v>1</v>
      </c>
      <c r="P190" s="10" t="s">
        <v>90</v>
      </c>
      <c r="Q190" s="29">
        <v>46037</v>
      </c>
      <c r="R190" s="29">
        <v>46096</v>
      </c>
      <c r="S190" s="12">
        <v>9702000</v>
      </c>
      <c r="T190" s="30"/>
      <c r="U190" s="30"/>
      <c r="V190" s="12">
        <v>0</v>
      </c>
      <c r="W190" s="45">
        <f t="shared" si="78"/>
        <v>2</v>
      </c>
      <c r="X190" s="13">
        <v>9702000</v>
      </c>
      <c r="Y190" s="13" t="s">
        <v>434</v>
      </c>
      <c r="Z190" s="2" t="s">
        <v>76</v>
      </c>
      <c r="AA190" s="31" t="s">
        <v>91</v>
      </c>
      <c r="AB190" s="31" t="s">
        <v>77</v>
      </c>
      <c r="AC190" s="15" t="s">
        <v>503</v>
      </c>
      <c r="AD190" s="14">
        <v>80111600</v>
      </c>
      <c r="AE190" s="43" t="s">
        <v>462</v>
      </c>
      <c r="AF190" s="32" t="s">
        <v>119</v>
      </c>
      <c r="AG190" s="32" t="s">
        <v>119</v>
      </c>
      <c r="AH190" s="33">
        <v>2</v>
      </c>
      <c r="AI190" s="34" t="s">
        <v>78</v>
      </c>
      <c r="AJ190" s="19" t="s">
        <v>79</v>
      </c>
      <c r="AK190" s="35">
        <v>9702000</v>
      </c>
      <c r="AL190" s="35">
        <v>9702000</v>
      </c>
      <c r="AM190" s="34" t="s">
        <v>77</v>
      </c>
      <c r="AN190" s="34" t="s">
        <v>80</v>
      </c>
      <c r="AO190" s="36" t="s">
        <v>465</v>
      </c>
      <c r="AP190" s="37" t="s">
        <v>81</v>
      </c>
      <c r="AQ190" s="16" t="s">
        <v>457</v>
      </c>
      <c r="AR190" s="14" t="s">
        <v>82</v>
      </c>
      <c r="AS190" s="38" t="s">
        <v>83</v>
      </c>
      <c r="AT190" s="34" t="s">
        <v>77</v>
      </c>
      <c r="AU190" s="34" t="s">
        <v>77</v>
      </c>
      <c r="AV190" s="17" t="s">
        <v>84</v>
      </c>
      <c r="AW190" s="17" t="s">
        <v>85</v>
      </c>
      <c r="AX190" s="17" t="s">
        <v>86</v>
      </c>
      <c r="AY190" s="17" t="s">
        <v>84</v>
      </c>
      <c r="AZ190" s="17"/>
      <c r="BA190" s="40"/>
    </row>
    <row r="191" spans="1:53" ht="71.25" x14ac:dyDescent="0.2">
      <c r="B191" s="1"/>
      <c r="E191" s="39">
        <v>176</v>
      </c>
      <c r="F191" s="10" t="s">
        <v>71</v>
      </c>
      <c r="G191" s="10" t="s">
        <v>449</v>
      </c>
      <c r="H191" s="10" t="s">
        <v>507</v>
      </c>
      <c r="I191" s="10"/>
      <c r="J191" s="11" t="s">
        <v>87</v>
      </c>
      <c r="K191" s="11" t="s">
        <v>88</v>
      </c>
      <c r="L191" s="41" t="s">
        <v>89</v>
      </c>
      <c r="M191" s="41">
        <v>6</v>
      </c>
      <c r="N191" s="42">
        <v>4851000</v>
      </c>
      <c r="O191" s="10">
        <v>1</v>
      </c>
      <c r="P191" s="10" t="s">
        <v>90</v>
      </c>
      <c r="Q191" s="29">
        <v>46037</v>
      </c>
      <c r="R191" s="29">
        <v>46096</v>
      </c>
      <c r="S191" s="12">
        <v>9702000</v>
      </c>
      <c r="T191" s="30"/>
      <c r="U191" s="30"/>
      <c r="V191" s="12">
        <v>0</v>
      </c>
      <c r="W191" s="45">
        <f t="shared" si="78"/>
        <v>2</v>
      </c>
      <c r="X191" s="13">
        <v>9702000</v>
      </c>
      <c r="Y191" s="13" t="s">
        <v>434</v>
      </c>
      <c r="Z191" s="2" t="s">
        <v>76</v>
      </c>
      <c r="AA191" s="31" t="s">
        <v>91</v>
      </c>
      <c r="AB191" s="31" t="s">
        <v>77</v>
      </c>
      <c r="AC191" s="15" t="s">
        <v>504</v>
      </c>
      <c r="AD191" s="14">
        <v>80111600</v>
      </c>
      <c r="AE191" s="43" t="s">
        <v>462</v>
      </c>
      <c r="AF191" s="32" t="s">
        <v>119</v>
      </c>
      <c r="AG191" s="32" t="s">
        <v>119</v>
      </c>
      <c r="AH191" s="33">
        <v>2</v>
      </c>
      <c r="AI191" s="34" t="s">
        <v>78</v>
      </c>
      <c r="AJ191" s="19" t="s">
        <v>79</v>
      </c>
      <c r="AK191" s="35">
        <v>9702000</v>
      </c>
      <c r="AL191" s="35">
        <v>9702000</v>
      </c>
      <c r="AM191" s="34" t="s">
        <v>77</v>
      </c>
      <c r="AN191" s="34" t="s">
        <v>80</v>
      </c>
      <c r="AO191" s="36" t="s">
        <v>465</v>
      </c>
      <c r="AP191" s="37" t="s">
        <v>81</v>
      </c>
      <c r="AQ191" s="16" t="s">
        <v>457</v>
      </c>
      <c r="AR191" s="14" t="s">
        <v>82</v>
      </c>
      <c r="AS191" s="38" t="s">
        <v>83</v>
      </c>
      <c r="AT191" s="34" t="s">
        <v>77</v>
      </c>
      <c r="AU191" s="34" t="s">
        <v>77</v>
      </c>
      <c r="AV191" s="17" t="s">
        <v>84</v>
      </c>
      <c r="AW191" s="17" t="s">
        <v>85</v>
      </c>
      <c r="AX191" s="17" t="s">
        <v>86</v>
      </c>
      <c r="AY191" s="17" t="s">
        <v>84</v>
      </c>
      <c r="AZ191" s="17"/>
      <c r="BA191" s="40"/>
    </row>
    <row r="192" spans="1:53" ht="99.75" x14ac:dyDescent="0.2">
      <c r="B192" s="1"/>
      <c r="E192" s="39">
        <v>177</v>
      </c>
      <c r="F192" s="10" t="s">
        <v>71</v>
      </c>
      <c r="G192" s="10" t="s">
        <v>449</v>
      </c>
      <c r="H192" s="10" t="s">
        <v>507</v>
      </c>
      <c r="I192" s="10"/>
      <c r="J192" s="11" t="s">
        <v>87</v>
      </c>
      <c r="K192" s="11" t="s">
        <v>88</v>
      </c>
      <c r="L192" s="41" t="s">
        <v>89</v>
      </c>
      <c r="M192" s="41">
        <v>6</v>
      </c>
      <c r="N192" s="42">
        <v>4851000</v>
      </c>
      <c r="O192" s="10">
        <v>1</v>
      </c>
      <c r="P192" s="10" t="s">
        <v>90</v>
      </c>
      <c r="Q192" s="29">
        <v>46037</v>
      </c>
      <c r="R192" s="29">
        <v>46217</v>
      </c>
      <c r="S192" s="12">
        <f t="shared" ref="S192" si="88">N192*W192</f>
        <v>29106000</v>
      </c>
      <c r="T192" s="30"/>
      <c r="U192" s="30"/>
      <c r="V192" s="12">
        <v>0</v>
      </c>
      <c r="W192" s="45">
        <f t="shared" si="78"/>
        <v>6</v>
      </c>
      <c r="X192" s="13">
        <f t="shared" ref="X192" si="89">+S192+V192</f>
        <v>29106000</v>
      </c>
      <c r="Y192" s="13" t="s">
        <v>434</v>
      </c>
      <c r="Z192" s="2" t="s">
        <v>76</v>
      </c>
      <c r="AA192" s="31" t="s">
        <v>91</v>
      </c>
      <c r="AB192" s="31" t="s">
        <v>77</v>
      </c>
      <c r="AC192" s="15" t="s">
        <v>505</v>
      </c>
      <c r="AD192" s="14">
        <v>80111600</v>
      </c>
      <c r="AE192" s="43" t="s">
        <v>515</v>
      </c>
      <c r="AF192" s="32" t="s">
        <v>119</v>
      </c>
      <c r="AG192" s="32" t="s">
        <v>119</v>
      </c>
      <c r="AH192" s="33">
        <v>7.8</v>
      </c>
      <c r="AI192" s="34" t="s">
        <v>78</v>
      </c>
      <c r="AJ192" s="19" t="s">
        <v>79</v>
      </c>
      <c r="AK192" s="35">
        <v>37837800</v>
      </c>
      <c r="AL192" s="35">
        <v>37837800</v>
      </c>
      <c r="AM192" s="34" t="s">
        <v>77</v>
      </c>
      <c r="AN192" s="34" t="s">
        <v>80</v>
      </c>
      <c r="AO192" s="36" t="s">
        <v>465</v>
      </c>
      <c r="AP192" s="37" t="s">
        <v>81</v>
      </c>
      <c r="AQ192" s="16" t="s">
        <v>457</v>
      </c>
      <c r="AR192" s="14" t="s">
        <v>82</v>
      </c>
      <c r="AS192" s="38" t="s">
        <v>83</v>
      </c>
      <c r="AT192" s="34" t="s">
        <v>77</v>
      </c>
      <c r="AU192" s="34" t="s">
        <v>77</v>
      </c>
      <c r="AV192" s="17" t="s">
        <v>84</v>
      </c>
      <c r="AW192" s="17" t="s">
        <v>85</v>
      </c>
      <c r="AX192" s="17" t="s">
        <v>86</v>
      </c>
      <c r="AY192" s="17" t="s">
        <v>84</v>
      </c>
      <c r="AZ192" s="17"/>
      <c r="BA192" s="40"/>
    </row>
    <row r="193" spans="1:53 16381:16384" ht="71.25" x14ac:dyDescent="0.2">
      <c r="A193" s="39"/>
      <c r="B193" s="10"/>
      <c r="C193" s="10"/>
      <c r="D193" s="10"/>
      <c r="E193" s="10">
        <v>178</v>
      </c>
      <c r="F193" s="11" t="s">
        <v>71</v>
      </c>
      <c r="G193" s="11" t="s">
        <v>516</v>
      </c>
      <c r="H193" s="10" t="s">
        <v>507</v>
      </c>
      <c r="I193" s="41"/>
      <c r="J193" s="42" t="s">
        <v>87</v>
      </c>
      <c r="K193" s="10" t="s">
        <v>88</v>
      </c>
      <c r="L193" s="10" t="s">
        <v>89</v>
      </c>
      <c r="M193" s="41">
        <v>6</v>
      </c>
      <c r="N193" s="42">
        <v>4851000</v>
      </c>
      <c r="O193" s="10">
        <v>1</v>
      </c>
      <c r="P193" s="10" t="s">
        <v>90</v>
      </c>
      <c r="Q193" s="29">
        <v>46037</v>
      </c>
      <c r="R193" s="29">
        <v>46217</v>
      </c>
      <c r="S193" s="12">
        <f t="shared" ref="S193:S198" si="90">+N193*W193</f>
        <v>29106000</v>
      </c>
      <c r="T193" s="30"/>
      <c r="U193" s="30"/>
      <c r="V193" s="12">
        <v>0</v>
      </c>
      <c r="W193" s="45">
        <f>ROUND(((YEAR(R193)-YEAR(Q193))*12 + (MONTH(R193)-MONTH(Q193))) + (DAY(R193)-1)/DAY(EOMONTH(R193,0)) - (DAY(Q193)-1)/DAY(EOMONTH(Q193,0)),1)</f>
        <v>6</v>
      </c>
      <c r="X193" s="13">
        <f t="shared" ref="X193:X198" si="91">+S193</f>
        <v>29106000</v>
      </c>
      <c r="Y193" s="13" t="s">
        <v>434</v>
      </c>
      <c r="Z193" s="2" t="s">
        <v>76</v>
      </c>
      <c r="AA193" s="31" t="s">
        <v>91</v>
      </c>
      <c r="AB193" s="31" t="s">
        <v>77</v>
      </c>
      <c r="AC193" s="15" t="s">
        <v>517</v>
      </c>
      <c r="AD193" s="14">
        <v>80111600</v>
      </c>
      <c r="AE193" s="43" t="s">
        <v>512</v>
      </c>
      <c r="AF193" s="32" t="s">
        <v>119</v>
      </c>
      <c r="AG193" s="32" t="s">
        <v>119</v>
      </c>
      <c r="AH193" s="33">
        <f t="shared" ref="AH193:AH199" si="92">+W193</f>
        <v>6</v>
      </c>
      <c r="AI193" s="34" t="s">
        <v>78</v>
      </c>
      <c r="AJ193" s="19" t="s">
        <v>79</v>
      </c>
      <c r="AK193" s="35">
        <f t="shared" ref="AK193:AK199" si="93">+X193</f>
        <v>29106000</v>
      </c>
      <c r="AL193" s="35">
        <f t="shared" ref="AL193:AL199" si="94">+AK193</f>
        <v>29106000</v>
      </c>
      <c r="AM193" s="34" t="s">
        <v>77</v>
      </c>
      <c r="AN193" s="34" t="s">
        <v>80</v>
      </c>
      <c r="AO193" s="36" t="s">
        <v>465</v>
      </c>
      <c r="AP193" s="37" t="s">
        <v>81</v>
      </c>
      <c r="AQ193" s="16" t="s">
        <v>457</v>
      </c>
      <c r="AR193" s="14" t="s">
        <v>82</v>
      </c>
      <c r="AS193" s="38" t="s">
        <v>83</v>
      </c>
      <c r="AT193" s="34" t="s">
        <v>77</v>
      </c>
      <c r="AU193" s="34" t="s">
        <v>77</v>
      </c>
      <c r="AV193" s="17" t="s">
        <v>84</v>
      </c>
      <c r="AW193" s="17" t="s">
        <v>85</v>
      </c>
      <c r="AX193" s="17" t="s">
        <v>86</v>
      </c>
      <c r="AY193" s="17" t="s">
        <v>84</v>
      </c>
      <c r="AZ193" s="17"/>
      <c r="BA193" s="40"/>
      <c r="XFA193" s="39"/>
      <c r="XFB193" s="10"/>
      <c r="XFC193" s="10"/>
      <c r="XFD193" s="10"/>
    </row>
    <row r="194" spans="1:53 16381:16384" ht="71.25" x14ac:dyDescent="0.2">
      <c r="A194" s="39"/>
      <c r="B194" s="10"/>
      <c r="C194" s="10"/>
      <c r="D194" s="10"/>
      <c r="E194" s="10">
        <v>179</v>
      </c>
      <c r="F194" s="11" t="s">
        <v>71</v>
      </c>
      <c r="G194" s="11" t="s">
        <v>516</v>
      </c>
      <c r="H194" s="10" t="s">
        <v>507</v>
      </c>
      <c r="I194" s="41"/>
      <c r="J194" s="42" t="s">
        <v>87</v>
      </c>
      <c r="K194" s="10" t="s">
        <v>88</v>
      </c>
      <c r="L194" s="10" t="s">
        <v>89</v>
      </c>
      <c r="M194" s="41">
        <v>6</v>
      </c>
      <c r="N194" s="42">
        <v>4851000</v>
      </c>
      <c r="O194" s="10">
        <v>1</v>
      </c>
      <c r="P194" s="10" t="s">
        <v>90</v>
      </c>
      <c r="Q194" s="29">
        <v>46037</v>
      </c>
      <c r="R194" s="29">
        <v>46217</v>
      </c>
      <c r="S194" s="12">
        <f t="shared" si="90"/>
        <v>29106000</v>
      </c>
      <c r="T194" s="30"/>
      <c r="U194" s="30"/>
      <c r="V194" s="12">
        <v>0</v>
      </c>
      <c r="W194" s="45">
        <f t="shared" ref="W194:W198" si="95">ROUND(((YEAR(R194)-YEAR(Q194))*12 + (MONTH(R194)-MONTH(Q194))) + (DAY(R194)-1)/DAY(EOMONTH(R194,0)) - (DAY(Q194)-1)/DAY(EOMONTH(Q194,0)),1)</f>
        <v>6</v>
      </c>
      <c r="X194" s="13">
        <f t="shared" si="91"/>
        <v>29106000</v>
      </c>
      <c r="Y194" s="13" t="s">
        <v>434</v>
      </c>
      <c r="Z194" s="2" t="s">
        <v>76</v>
      </c>
      <c r="AA194" s="31" t="s">
        <v>91</v>
      </c>
      <c r="AB194" s="31" t="s">
        <v>77</v>
      </c>
      <c r="AC194" s="15" t="s">
        <v>518</v>
      </c>
      <c r="AD194" s="14">
        <v>80111600</v>
      </c>
      <c r="AE194" s="43" t="s">
        <v>512</v>
      </c>
      <c r="AF194" s="32" t="s">
        <v>119</v>
      </c>
      <c r="AG194" s="32" t="s">
        <v>119</v>
      </c>
      <c r="AH194" s="33">
        <f t="shared" si="92"/>
        <v>6</v>
      </c>
      <c r="AI194" s="34" t="s">
        <v>78</v>
      </c>
      <c r="AJ194" s="19" t="s">
        <v>79</v>
      </c>
      <c r="AK194" s="35">
        <f t="shared" si="93"/>
        <v>29106000</v>
      </c>
      <c r="AL194" s="35">
        <f t="shared" si="94"/>
        <v>29106000</v>
      </c>
      <c r="AM194" s="34" t="s">
        <v>77</v>
      </c>
      <c r="AN194" s="34" t="s">
        <v>80</v>
      </c>
      <c r="AO194" s="36" t="s">
        <v>465</v>
      </c>
      <c r="AP194" s="37" t="s">
        <v>81</v>
      </c>
      <c r="AQ194" s="16" t="s">
        <v>457</v>
      </c>
      <c r="AR194" s="14" t="s">
        <v>82</v>
      </c>
      <c r="AS194" s="38" t="s">
        <v>83</v>
      </c>
      <c r="AT194" s="34" t="s">
        <v>77</v>
      </c>
      <c r="AU194" s="34" t="s">
        <v>77</v>
      </c>
      <c r="AV194" s="17" t="s">
        <v>84</v>
      </c>
      <c r="AW194" s="17" t="s">
        <v>85</v>
      </c>
      <c r="AX194" s="17" t="s">
        <v>86</v>
      </c>
      <c r="AY194" s="17" t="s">
        <v>84</v>
      </c>
      <c r="AZ194" s="17"/>
      <c r="BA194" s="40"/>
      <c r="XFA194" s="39"/>
      <c r="XFB194" s="10"/>
      <c r="XFC194" s="10"/>
      <c r="XFD194" s="10"/>
    </row>
    <row r="195" spans="1:53 16381:16384" ht="71.25" x14ac:dyDescent="0.2">
      <c r="A195" s="39"/>
      <c r="B195" s="10"/>
      <c r="C195" s="10"/>
      <c r="D195" s="10"/>
      <c r="E195" s="10">
        <v>180</v>
      </c>
      <c r="F195" s="11" t="s">
        <v>71</v>
      </c>
      <c r="G195" s="11" t="s">
        <v>516</v>
      </c>
      <c r="H195" s="10" t="s">
        <v>507</v>
      </c>
      <c r="I195" s="41"/>
      <c r="J195" s="42" t="s">
        <v>87</v>
      </c>
      <c r="K195" s="10" t="s">
        <v>88</v>
      </c>
      <c r="L195" s="10" t="s">
        <v>89</v>
      </c>
      <c r="M195" s="41">
        <v>6</v>
      </c>
      <c r="N195" s="42">
        <v>4851000</v>
      </c>
      <c r="O195" s="10">
        <v>1</v>
      </c>
      <c r="P195" s="10" t="s">
        <v>90</v>
      </c>
      <c r="Q195" s="29">
        <v>46037</v>
      </c>
      <c r="R195" s="29">
        <v>46217</v>
      </c>
      <c r="S195" s="12">
        <f t="shared" si="90"/>
        <v>29106000</v>
      </c>
      <c r="T195" s="30"/>
      <c r="U195" s="30"/>
      <c r="V195" s="12">
        <v>0</v>
      </c>
      <c r="W195" s="45">
        <f t="shared" si="95"/>
        <v>6</v>
      </c>
      <c r="X195" s="13">
        <f t="shared" si="91"/>
        <v>29106000</v>
      </c>
      <c r="Y195" s="13" t="s">
        <v>434</v>
      </c>
      <c r="Z195" s="2" t="s">
        <v>76</v>
      </c>
      <c r="AA195" s="31" t="s">
        <v>91</v>
      </c>
      <c r="AB195" s="31" t="s">
        <v>77</v>
      </c>
      <c r="AC195" s="15" t="s">
        <v>519</v>
      </c>
      <c r="AD195" s="14">
        <v>80111600</v>
      </c>
      <c r="AE195" s="43" t="s">
        <v>512</v>
      </c>
      <c r="AF195" s="32" t="s">
        <v>119</v>
      </c>
      <c r="AG195" s="32" t="s">
        <v>119</v>
      </c>
      <c r="AH195" s="33">
        <f t="shared" si="92"/>
        <v>6</v>
      </c>
      <c r="AI195" s="34" t="s">
        <v>78</v>
      </c>
      <c r="AJ195" s="19" t="s">
        <v>79</v>
      </c>
      <c r="AK195" s="35">
        <f t="shared" si="93"/>
        <v>29106000</v>
      </c>
      <c r="AL195" s="35">
        <f t="shared" si="94"/>
        <v>29106000</v>
      </c>
      <c r="AM195" s="34" t="s">
        <v>77</v>
      </c>
      <c r="AN195" s="34" t="s">
        <v>80</v>
      </c>
      <c r="AO195" s="36" t="s">
        <v>465</v>
      </c>
      <c r="AP195" s="37" t="s">
        <v>81</v>
      </c>
      <c r="AQ195" s="16" t="s">
        <v>457</v>
      </c>
      <c r="AR195" s="14" t="s">
        <v>82</v>
      </c>
      <c r="AS195" s="38" t="s">
        <v>83</v>
      </c>
      <c r="AT195" s="34" t="s">
        <v>77</v>
      </c>
      <c r="AU195" s="34" t="s">
        <v>77</v>
      </c>
      <c r="AV195" s="17" t="s">
        <v>84</v>
      </c>
      <c r="AW195" s="17" t="s">
        <v>85</v>
      </c>
      <c r="AX195" s="17" t="s">
        <v>86</v>
      </c>
      <c r="AY195" s="17" t="s">
        <v>84</v>
      </c>
      <c r="AZ195" s="17"/>
      <c r="BA195" s="40"/>
      <c r="XFA195" s="39"/>
      <c r="XFB195" s="10"/>
      <c r="XFC195" s="10"/>
      <c r="XFD195" s="10"/>
    </row>
    <row r="196" spans="1:53 16381:16384" ht="71.25" x14ac:dyDescent="0.2">
      <c r="A196" s="39"/>
      <c r="B196" s="10"/>
      <c r="C196" s="10"/>
      <c r="D196" s="10"/>
      <c r="E196" s="10">
        <v>181</v>
      </c>
      <c r="F196" s="11" t="s">
        <v>71</v>
      </c>
      <c r="G196" s="11" t="s">
        <v>516</v>
      </c>
      <c r="H196" s="10" t="s">
        <v>507</v>
      </c>
      <c r="I196" s="41"/>
      <c r="J196" s="42" t="s">
        <v>87</v>
      </c>
      <c r="K196" s="10" t="s">
        <v>88</v>
      </c>
      <c r="L196" s="10" t="s">
        <v>89</v>
      </c>
      <c r="M196" s="41">
        <v>6</v>
      </c>
      <c r="N196" s="42">
        <v>4851000</v>
      </c>
      <c r="O196" s="10">
        <v>1</v>
      </c>
      <c r="P196" s="10" t="s">
        <v>90</v>
      </c>
      <c r="Q196" s="29">
        <v>46037</v>
      </c>
      <c r="R196" s="29">
        <v>46217</v>
      </c>
      <c r="S196" s="12">
        <f t="shared" si="90"/>
        <v>29106000</v>
      </c>
      <c r="T196" s="30"/>
      <c r="U196" s="30"/>
      <c r="V196" s="12">
        <v>0</v>
      </c>
      <c r="W196" s="45">
        <f t="shared" si="95"/>
        <v>6</v>
      </c>
      <c r="X196" s="13">
        <f t="shared" si="91"/>
        <v>29106000</v>
      </c>
      <c r="Y196" s="13" t="s">
        <v>434</v>
      </c>
      <c r="Z196" s="2" t="s">
        <v>76</v>
      </c>
      <c r="AA196" s="31" t="s">
        <v>91</v>
      </c>
      <c r="AB196" s="31" t="s">
        <v>77</v>
      </c>
      <c r="AC196" s="15" t="s">
        <v>520</v>
      </c>
      <c r="AD196" s="14">
        <v>80111600</v>
      </c>
      <c r="AE196" s="43" t="s">
        <v>512</v>
      </c>
      <c r="AF196" s="32" t="s">
        <v>119</v>
      </c>
      <c r="AG196" s="32" t="s">
        <v>119</v>
      </c>
      <c r="AH196" s="33">
        <f t="shared" si="92"/>
        <v>6</v>
      </c>
      <c r="AI196" s="34" t="s">
        <v>78</v>
      </c>
      <c r="AJ196" s="19" t="s">
        <v>79</v>
      </c>
      <c r="AK196" s="35">
        <f t="shared" si="93"/>
        <v>29106000</v>
      </c>
      <c r="AL196" s="35">
        <f t="shared" si="94"/>
        <v>29106000</v>
      </c>
      <c r="AM196" s="34" t="s">
        <v>77</v>
      </c>
      <c r="AN196" s="34" t="s">
        <v>80</v>
      </c>
      <c r="AO196" s="36" t="s">
        <v>465</v>
      </c>
      <c r="AP196" s="37" t="s">
        <v>81</v>
      </c>
      <c r="AQ196" s="16" t="s">
        <v>457</v>
      </c>
      <c r="AR196" s="14" t="s">
        <v>82</v>
      </c>
      <c r="AS196" s="38" t="s">
        <v>83</v>
      </c>
      <c r="AT196" s="34" t="s">
        <v>77</v>
      </c>
      <c r="AU196" s="34" t="s">
        <v>77</v>
      </c>
      <c r="AV196" s="17" t="s">
        <v>84</v>
      </c>
      <c r="AW196" s="17" t="s">
        <v>85</v>
      </c>
      <c r="AX196" s="17" t="s">
        <v>86</v>
      </c>
      <c r="AY196" s="17" t="s">
        <v>84</v>
      </c>
      <c r="AZ196" s="17"/>
      <c r="BA196" s="40"/>
      <c r="XFA196" s="39"/>
      <c r="XFB196" s="10"/>
      <c r="XFC196" s="10"/>
      <c r="XFD196" s="10"/>
    </row>
    <row r="197" spans="1:53 16381:16384" ht="85.5" x14ac:dyDescent="0.2">
      <c r="A197" s="39"/>
      <c r="B197" s="10"/>
      <c r="C197" s="10"/>
      <c r="D197" s="10"/>
      <c r="E197" s="10">
        <v>182</v>
      </c>
      <c r="F197" s="11" t="s">
        <v>71</v>
      </c>
      <c r="G197" s="11" t="s">
        <v>516</v>
      </c>
      <c r="H197" s="10" t="s">
        <v>507</v>
      </c>
      <c r="I197" s="41"/>
      <c r="J197" s="42" t="s">
        <v>87</v>
      </c>
      <c r="K197" s="10" t="s">
        <v>88</v>
      </c>
      <c r="L197" s="10" t="s">
        <v>89</v>
      </c>
      <c r="M197" s="41">
        <v>6</v>
      </c>
      <c r="N197" s="42">
        <v>4851000</v>
      </c>
      <c r="O197" s="10">
        <v>1</v>
      </c>
      <c r="P197" s="10" t="s">
        <v>90</v>
      </c>
      <c r="Q197" s="29">
        <v>46037</v>
      </c>
      <c r="R197" s="29">
        <v>46217</v>
      </c>
      <c r="S197" s="12">
        <f t="shared" si="90"/>
        <v>29106000</v>
      </c>
      <c r="T197" s="30"/>
      <c r="U197" s="30"/>
      <c r="V197" s="12">
        <v>0</v>
      </c>
      <c r="W197" s="45">
        <f t="shared" si="95"/>
        <v>6</v>
      </c>
      <c r="X197" s="13">
        <f t="shared" si="91"/>
        <v>29106000</v>
      </c>
      <c r="Y197" s="13" t="s">
        <v>434</v>
      </c>
      <c r="Z197" s="2" t="s">
        <v>76</v>
      </c>
      <c r="AA197" s="31" t="s">
        <v>91</v>
      </c>
      <c r="AB197" s="31" t="s">
        <v>77</v>
      </c>
      <c r="AC197" s="15" t="s">
        <v>521</v>
      </c>
      <c r="AD197" s="14">
        <v>80111600</v>
      </c>
      <c r="AE197" s="43" t="s">
        <v>522</v>
      </c>
      <c r="AF197" s="32" t="s">
        <v>119</v>
      </c>
      <c r="AG197" s="32" t="s">
        <v>119</v>
      </c>
      <c r="AH197" s="33">
        <f t="shared" si="92"/>
        <v>6</v>
      </c>
      <c r="AI197" s="34" t="s">
        <v>78</v>
      </c>
      <c r="AJ197" s="19" t="s">
        <v>79</v>
      </c>
      <c r="AK197" s="35">
        <f t="shared" si="93"/>
        <v>29106000</v>
      </c>
      <c r="AL197" s="35">
        <f t="shared" si="94"/>
        <v>29106000</v>
      </c>
      <c r="AM197" s="34" t="s">
        <v>77</v>
      </c>
      <c r="AN197" s="34" t="s">
        <v>80</v>
      </c>
      <c r="AO197" s="36" t="s">
        <v>465</v>
      </c>
      <c r="AP197" s="37" t="s">
        <v>81</v>
      </c>
      <c r="AQ197" s="16" t="s">
        <v>457</v>
      </c>
      <c r="AR197" s="14" t="s">
        <v>82</v>
      </c>
      <c r="AS197" s="38" t="s">
        <v>83</v>
      </c>
      <c r="AT197" s="34" t="s">
        <v>77</v>
      </c>
      <c r="AU197" s="34" t="s">
        <v>77</v>
      </c>
      <c r="AV197" s="17" t="s">
        <v>84</v>
      </c>
      <c r="AW197" s="17" t="s">
        <v>85</v>
      </c>
      <c r="AX197" s="17" t="s">
        <v>86</v>
      </c>
      <c r="AY197" s="17" t="s">
        <v>84</v>
      </c>
      <c r="AZ197" s="17"/>
      <c r="BA197" s="40"/>
      <c r="XFA197" s="39"/>
      <c r="XFB197" s="10"/>
      <c r="XFC197" s="10"/>
      <c r="XFD197" s="10"/>
    </row>
    <row r="198" spans="1:53 16381:16384" ht="114" x14ac:dyDescent="0.2">
      <c r="A198" s="39"/>
      <c r="B198" s="10"/>
      <c r="C198" s="10"/>
      <c r="D198" s="10"/>
      <c r="E198" s="10">
        <v>183</v>
      </c>
      <c r="F198" s="11" t="s">
        <v>71</v>
      </c>
      <c r="G198" s="11" t="s">
        <v>516</v>
      </c>
      <c r="H198" s="10" t="s">
        <v>507</v>
      </c>
      <c r="I198" s="41"/>
      <c r="J198" s="42" t="s">
        <v>87</v>
      </c>
      <c r="K198" s="10" t="s">
        <v>88</v>
      </c>
      <c r="L198" s="10" t="s">
        <v>89</v>
      </c>
      <c r="M198" s="41">
        <v>6</v>
      </c>
      <c r="N198" s="42">
        <v>3417750</v>
      </c>
      <c r="O198" s="10">
        <v>1</v>
      </c>
      <c r="P198" s="10" t="s">
        <v>90</v>
      </c>
      <c r="Q198" s="29">
        <v>46037</v>
      </c>
      <c r="R198" s="29">
        <v>46217</v>
      </c>
      <c r="S198" s="12">
        <f t="shared" si="90"/>
        <v>20506500</v>
      </c>
      <c r="T198" s="30"/>
      <c r="U198" s="30"/>
      <c r="V198" s="12">
        <v>0</v>
      </c>
      <c r="W198" s="45">
        <f t="shared" si="95"/>
        <v>6</v>
      </c>
      <c r="X198" s="13">
        <f t="shared" si="91"/>
        <v>20506500</v>
      </c>
      <c r="Y198" s="13" t="s">
        <v>434</v>
      </c>
      <c r="Z198" s="2" t="s">
        <v>76</v>
      </c>
      <c r="AA198" s="31" t="s">
        <v>91</v>
      </c>
      <c r="AB198" s="31" t="s">
        <v>77</v>
      </c>
      <c r="AC198" s="15" t="s">
        <v>523</v>
      </c>
      <c r="AD198" s="14">
        <v>80111600</v>
      </c>
      <c r="AE198" s="43" t="s">
        <v>524</v>
      </c>
      <c r="AF198" s="32" t="s">
        <v>119</v>
      </c>
      <c r="AG198" s="32" t="s">
        <v>119</v>
      </c>
      <c r="AH198" s="33">
        <f t="shared" si="92"/>
        <v>6</v>
      </c>
      <c r="AI198" s="34" t="s">
        <v>78</v>
      </c>
      <c r="AJ198" s="19" t="s">
        <v>79</v>
      </c>
      <c r="AK198" s="35">
        <f t="shared" si="93"/>
        <v>20506500</v>
      </c>
      <c r="AL198" s="35">
        <f t="shared" si="94"/>
        <v>20506500</v>
      </c>
      <c r="AM198" s="34" t="s">
        <v>77</v>
      </c>
      <c r="AN198" s="34" t="s">
        <v>80</v>
      </c>
      <c r="AO198" s="36" t="s">
        <v>465</v>
      </c>
      <c r="AP198" s="37" t="s">
        <v>81</v>
      </c>
      <c r="AQ198" s="16" t="s">
        <v>457</v>
      </c>
      <c r="AR198" s="14" t="s">
        <v>82</v>
      </c>
      <c r="AS198" s="38" t="s">
        <v>83</v>
      </c>
      <c r="AT198" s="34" t="s">
        <v>77</v>
      </c>
      <c r="AU198" s="34" t="s">
        <v>77</v>
      </c>
      <c r="AV198" s="17" t="s">
        <v>84</v>
      </c>
      <c r="AW198" s="17" t="s">
        <v>85</v>
      </c>
      <c r="AX198" s="17" t="s">
        <v>86</v>
      </c>
      <c r="AY198" s="17" t="s">
        <v>84</v>
      </c>
      <c r="AZ198" s="17"/>
      <c r="BA198" s="40"/>
      <c r="XFA198" s="39"/>
      <c r="XFB198" s="10"/>
      <c r="XFC198" s="10"/>
      <c r="XFD198" s="10"/>
    </row>
    <row r="199" spans="1:53 16381:16384" ht="142.5" x14ac:dyDescent="0.2">
      <c r="A199" s="93"/>
      <c r="B199" s="94"/>
      <c r="C199" s="94"/>
      <c r="D199" s="94"/>
      <c r="E199" s="10">
        <v>184</v>
      </c>
      <c r="F199" s="10" t="s">
        <v>71</v>
      </c>
      <c r="G199" s="10" t="s">
        <v>17</v>
      </c>
      <c r="H199" s="10" t="s">
        <v>18</v>
      </c>
      <c r="I199" s="10"/>
      <c r="J199" s="42" t="s">
        <v>87</v>
      </c>
      <c r="K199" s="10" t="s">
        <v>88</v>
      </c>
      <c r="L199" s="41" t="s">
        <v>96</v>
      </c>
      <c r="M199" s="41">
        <v>6</v>
      </c>
      <c r="N199" s="42">
        <v>3500000</v>
      </c>
      <c r="O199" s="10">
        <v>1</v>
      </c>
      <c r="P199" s="10" t="s">
        <v>90</v>
      </c>
      <c r="Q199" s="29">
        <v>46048</v>
      </c>
      <c r="R199" s="29">
        <v>46168</v>
      </c>
      <c r="S199" s="12">
        <f t="shared" ref="S199" si="96">N199*W199</f>
        <v>14000000</v>
      </c>
      <c r="T199" s="30"/>
      <c r="U199" s="30"/>
      <c r="V199" s="12">
        <f t="shared" ref="V199" si="97">IF($P199="MENSUAL",ROUND((((U199-T199))/30),0)*$N199,((U199-T199)/30)*$N199)</f>
        <v>0</v>
      </c>
      <c r="W199" s="45">
        <f>ROUND(((YEAR(R199)-YEAR(Q199))*12 + (MONTH(R199)-MONTH(Q199))) + (DAY(R199)-1)/DAY(EOMONTH(R199,0)) - (DAY(Q199)-1)/DAY(EOMONTH(Q199,0)),1)</f>
        <v>4</v>
      </c>
      <c r="X199" s="13">
        <f t="shared" ref="X199" si="98">+S199+V199</f>
        <v>14000000</v>
      </c>
      <c r="Y199" s="13" t="s">
        <v>434</v>
      </c>
      <c r="Z199" s="2" t="s">
        <v>76</v>
      </c>
      <c r="AA199" s="31" t="s">
        <v>91</v>
      </c>
      <c r="AB199" s="31" t="s">
        <v>77</v>
      </c>
      <c r="AC199" s="15" t="str">
        <f t="shared" ref="AC199" si="99">"CON-"&amp;E199</f>
        <v>CON-184</v>
      </c>
      <c r="AD199" s="14">
        <v>80111600</v>
      </c>
      <c r="AE199" s="43" t="s">
        <v>527</v>
      </c>
      <c r="AF199" s="32" t="s">
        <v>119</v>
      </c>
      <c r="AG199" s="32" t="s">
        <v>119</v>
      </c>
      <c r="AH199" s="33">
        <f t="shared" si="92"/>
        <v>4</v>
      </c>
      <c r="AI199" s="34" t="s">
        <v>78</v>
      </c>
      <c r="AJ199" s="19" t="s">
        <v>79</v>
      </c>
      <c r="AK199" s="35">
        <f t="shared" si="93"/>
        <v>14000000</v>
      </c>
      <c r="AL199" s="35">
        <f t="shared" si="94"/>
        <v>14000000</v>
      </c>
      <c r="AM199" s="34" t="s">
        <v>77</v>
      </c>
      <c r="AN199" s="34" t="s">
        <v>80</v>
      </c>
      <c r="AO199" s="36" t="s">
        <v>465</v>
      </c>
      <c r="AP199" s="37" t="s">
        <v>81</v>
      </c>
      <c r="AQ199" s="16" t="str">
        <f t="shared" ref="AQ199" si="100">H199</f>
        <v>DESPACHO VAD</v>
      </c>
      <c r="AR199" s="14" t="s">
        <v>82</v>
      </c>
      <c r="AS199" s="38" t="s">
        <v>83</v>
      </c>
      <c r="AT199" s="34" t="s">
        <v>77</v>
      </c>
      <c r="AU199" s="34" t="s">
        <v>77</v>
      </c>
      <c r="AV199" s="17" t="s">
        <v>84</v>
      </c>
      <c r="AW199" s="17" t="s">
        <v>85</v>
      </c>
      <c r="AX199" s="17" t="s">
        <v>86</v>
      </c>
      <c r="AY199" s="17" t="s">
        <v>84</v>
      </c>
      <c r="AZ199" s="17"/>
      <c r="BA199" s="40"/>
      <c r="XFA199" s="93"/>
      <c r="XFB199" s="94"/>
      <c r="XFC199" s="94"/>
      <c r="XFD199" s="94"/>
    </row>
    <row r="200" spans="1:53 16381:16384" ht="99.75" x14ac:dyDescent="0.2">
      <c r="B200" s="1" t="s">
        <v>336</v>
      </c>
      <c r="E200" s="39">
        <v>185</v>
      </c>
      <c r="F200" s="10" t="s">
        <v>71</v>
      </c>
      <c r="G200" s="10" t="s">
        <v>17</v>
      </c>
      <c r="H200" s="10" t="s">
        <v>19</v>
      </c>
      <c r="I200" s="10"/>
      <c r="J200" s="42" t="s">
        <v>528</v>
      </c>
      <c r="K200" s="10" t="s">
        <v>202</v>
      </c>
      <c r="L200" s="41" t="s">
        <v>105</v>
      </c>
      <c r="M200" s="41">
        <v>3</v>
      </c>
      <c r="N200" s="42">
        <v>2039625</v>
      </c>
      <c r="O200" s="10">
        <v>1</v>
      </c>
      <c r="P200" s="10" t="s">
        <v>90</v>
      </c>
      <c r="Q200" s="29">
        <v>46064</v>
      </c>
      <c r="R200" s="29">
        <v>46185</v>
      </c>
      <c r="S200" s="12">
        <f>+N200*W200</f>
        <v>8158500</v>
      </c>
      <c r="T200" s="30"/>
      <c r="U200" s="30"/>
      <c r="V200" s="12"/>
      <c r="W200" s="45">
        <f>(ROUND(((YEAR(R200)-YEAR(Q200))*12+(MONTH(R200)-MONTH(Q200)))+(DAY(R200)-1)/DAY(EOMONTH(R200,0))-(DAY(Q200)-1)/DAY(EOMONTH(Q200,0)),1))+(ROUND(((YEAR(U200)-YEAR(T200))*12+(MONTH(U200)-MONTH(T200)))+(DAY(U200)-1)/DAY(EOMONTH(U200,0))-(DAY(T143)-1)/DAY(EOMONTH(T200,0)),1))+0</f>
        <v>4</v>
      </c>
      <c r="X200" s="13">
        <f>+V200+S200</f>
        <v>8158500</v>
      </c>
      <c r="Y200" s="13" t="s">
        <v>434</v>
      </c>
      <c r="Z200" s="2" t="s">
        <v>131</v>
      </c>
      <c r="AA200" s="31" t="s">
        <v>91</v>
      </c>
      <c r="AB200" s="31" t="s">
        <v>77</v>
      </c>
      <c r="AC200" s="15" t="str">
        <f t="shared" ref="AC200" si="101">"CON-"&amp;E200</f>
        <v>CON-185</v>
      </c>
      <c r="AD200" s="14">
        <v>80111600</v>
      </c>
      <c r="AE200" s="43" t="s">
        <v>529</v>
      </c>
      <c r="AF200" s="32" t="s">
        <v>119</v>
      </c>
      <c r="AG200" s="32" t="s">
        <v>119</v>
      </c>
      <c r="AH200" s="33">
        <v>7.5</v>
      </c>
      <c r="AI200" s="34" t="s">
        <v>78</v>
      </c>
      <c r="AJ200" s="19" t="s">
        <v>79</v>
      </c>
      <c r="AK200" s="35">
        <f t="shared" ref="AK200" si="102">+X200</f>
        <v>8158500</v>
      </c>
      <c r="AL200" s="35">
        <f>+AK200</f>
        <v>8158500</v>
      </c>
      <c r="AM200" s="34" t="s">
        <v>77</v>
      </c>
      <c r="AN200" s="34" t="s">
        <v>80</v>
      </c>
      <c r="AO200" s="36" t="s">
        <v>465</v>
      </c>
      <c r="AP200" s="37" t="s">
        <v>81</v>
      </c>
      <c r="AQ200" s="16" t="s">
        <v>19</v>
      </c>
      <c r="AR200" s="14" t="s">
        <v>82</v>
      </c>
      <c r="AS200" s="38" t="s">
        <v>83</v>
      </c>
      <c r="AT200" s="34" t="s">
        <v>77</v>
      </c>
      <c r="AU200" s="34" t="s">
        <v>77</v>
      </c>
      <c r="AV200" s="17" t="s">
        <v>84</v>
      </c>
      <c r="AW200" s="17" t="s">
        <v>85</v>
      </c>
      <c r="AX200" s="17" t="s">
        <v>86</v>
      </c>
      <c r="AY200" s="17" t="s">
        <v>84</v>
      </c>
      <c r="AZ200" s="17"/>
      <c r="BA200" s="40"/>
    </row>
    <row r="201" spans="1:53 16381:16384" ht="114" x14ac:dyDescent="0.2">
      <c r="B201" s="1"/>
      <c r="E201" s="39">
        <v>186</v>
      </c>
      <c r="F201" s="10" t="s">
        <v>71</v>
      </c>
      <c r="G201" s="10" t="s">
        <v>3</v>
      </c>
      <c r="H201" s="10" t="s">
        <v>6</v>
      </c>
      <c r="I201" s="10"/>
      <c r="J201" s="11" t="s">
        <v>87</v>
      </c>
      <c r="K201" s="11" t="s">
        <v>88</v>
      </c>
      <c r="L201" s="41" t="s">
        <v>96</v>
      </c>
      <c r="M201" s="41">
        <v>4</v>
      </c>
      <c r="N201" s="42">
        <v>6224400</v>
      </c>
      <c r="O201" s="10">
        <v>1</v>
      </c>
      <c r="P201" s="10" t="s">
        <v>90</v>
      </c>
      <c r="Q201" s="29">
        <v>46143</v>
      </c>
      <c r="R201" s="29">
        <v>46265</v>
      </c>
      <c r="S201" s="12">
        <f t="shared" ref="S201" si="103">N201*W201</f>
        <v>24897600</v>
      </c>
      <c r="T201" s="30"/>
      <c r="U201" s="30"/>
      <c r="V201" s="12">
        <f>IF($P201="MENSUAL",ROUND((((U201-T201))/30),0)*$N201,((U201-T201)/30)*$N201)</f>
        <v>0</v>
      </c>
      <c r="W201" s="45">
        <f>ROUND(((YEAR(R201)-YEAR(Q201))*12 + (MONTH(R201)-MONTH(Q201))) + (DAY(R201)-1)/DAY(EOMONTH(R201,0)) - (DAY(Q201)-1)/DAY(EOMONTH(Q201,0)),1)</f>
        <v>4</v>
      </c>
      <c r="X201" s="13">
        <f t="shared" ref="X201" si="104">+S201+V201</f>
        <v>24897600</v>
      </c>
      <c r="Y201" s="13" t="s">
        <v>434</v>
      </c>
      <c r="Z201" s="2" t="s">
        <v>76</v>
      </c>
      <c r="AA201" s="31" t="s">
        <v>91</v>
      </c>
      <c r="AB201" s="31" t="s">
        <v>258</v>
      </c>
      <c r="AC201" s="15" t="str">
        <f>"CON-"&amp;E201</f>
        <v>CON-186</v>
      </c>
      <c r="AD201" s="14">
        <v>80111600</v>
      </c>
      <c r="AE201" s="43" t="s">
        <v>536</v>
      </c>
      <c r="AF201" s="32" t="s">
        <v>533</v>
      </c>
      <c r="AG201" s="32" t="s">
        <v>533</v>
      </c>
      <c r="AH201" s="33">
        <v>4</v>
      </c>
      <c r="AI201" s="34" t="s">
        <v>78</v>
      </c>
      <c r="AJ201" s="19" t="s">
        <v>79</v>
      </c>
      <c r="AK201" s="35">
        <f>+X201</f>
        <v>24897600</v>
      </c>
      <c r="AL201" s="35">
        <f t="shared" ref="AL201" si="105">+AK201</f>
        <v>24897600</v>
      </c>
      <c r="AM201" s="34" t="s">
        <v>77</v>
      </c>
      <c r="AN201" s="34" t="s">
        <v>80</v>
      </c>
      <c r="AO201" s="36" t="s">
        <v>465</v>
      </c>
      <c r="AP201" s="37" t="s">
        <v>81</v>
      </c>
      <c r="AQ201" s="16" t="str">
        <f>H201</f>
        <v>OFICINA DE CONTROL INTERNO</v>
      </c>
      <c r="AR201" s="14" t="s">
        <v>82</v>
      </c>
      <c r="AS201" s="38" t="s">
        <v>83</v>
      </c>
      <c r="AT201" s="34" t="s">
        <v>77</v>
      </c>
      <c r="AU201" s="34" t="s">
        <v>77</v>
      </c>
      <c r="AV201" s="17" t="s">
        <v>84</v>
      </c>
      <c r="AW201" s="17" t="s">
        <v>85</v>
      </c>
      <c r="AX201" s="17" t="s">
        <v>86</v>
      </c>
      <c r="AY201" s="17" t="s">
        <v>84</v>
      </c>
      <c r="AZ201" s="17"/>
      <c r="BA201" s="40"/>
    </row>
    <row r="202" spans="1:53 16381:16384" ht="12" x14ac:dyDescent="0.2">
      <c r="B202" s="1"/>
      <c r="J202" s="1"/>
      <c r="K202" s="1"/>
      <c r="S202" s="84"/>
      <c r="X202" s="84"/>
      <c r="Y202" s="84"/>
      <c r="Z202" s="84"/>
      <c r="AA202" s="84"/>
      <c r="AB202" s="84"/>
      <c r="AC202" s="84"/>
      <c r="AD202" s="84"/>
      <c r="AE202" s="84"/>
      <c r="AF202" s="84"/>
      <c r="AG202" s="84"/>
      <c r="AH202" s="84"/>
      <c r="AI202" s="84"/>
      <c r="AJ202" s="84"/>
      <c r="AK202" s="84"/>
      <c r="AL202" s="84"/>
    </row>
    <row r="203" spans="1:53 16381:16384" ht="12" x14ac:dyDescent="0.2">
      <c r="B203" s="1"/>
      <c r="J203" s="1"/>
      <c r="K203" s="1"/>
      <c r="S203" s="84"/>
      <c r="X203" s="84"/>
      <c r="Y203" s="84"/>
      <c r="Z203" s="84"/>
      <c r="AA203" s="84"/>
      <c r="AB203" s="84"/>
      <c r="AC203" s="84"/>
      <c r="AD203" s="84"/>
      <c r="AE203" s="84"/>
      <c r="AF203" s="84"/>
      <c r="AG203" s="84"/>
      <c r="AH203" s="84"/>
      <c r="AI203" s="84"/>
      <c r="AJ203" s="84"/>
      <c r="AK203" s="84"/>
      <c r="AL203" s="84"/>
    </row>
    <row r="204" spans="1:53 16381:16384" ht="12" x14ac:dyDescent="0.2">
      <c r="B204" s="1"/>
      <c r="J204" s="1"/>
      <c r="K204" s="1"/>
      <c r="S204" s="84"/>
      <c r="X204" s="84"/>
      <c r="Y204" s="84"/>
      <c r="Z204" s="84"/>
      <c r="AA204" s="84"/>
      <c r="AB204" s="84"/>
      <c r="AC204" s="84"/>
      <c r="AD204" s="84"/>
      <c r="AE204" s="84"/>
      <c r="AF204" s="84"/>
      <c r="AG204" s="84"/>
      <c r="AH204" s="84"/>
      <c r="AI204" s="84"/>
      <c r="AJ204" s="84"/>
      <c r="AK204" s="84"/>
      <c r="AL204" s="84"/>
    </row>
    <row r="205" spans="1:53 16381:16384" ht="12" x14ac:dyDescent="0.2">
      <c r="B205" s="1"/>
      <c r="J205" s="1"/>
      <c r="K205" s="1"/>
      <c r="S205" s="84"/>
      <c r="X205" s="84"/>
      <c r="Y205" s="84"/>
      <c r="Z205" s="84"/>
      <c r="AA205" s="84"/>
      <c r="AB205" s="84"/>
      <c r="AC205" s="84"/>
      <c r="AD205" s="84"/>
      <c r="AE205" s="84"/>
      <c r="AF205" s="84"/>
      <c r="AG205" s="84"/>
      <c r="AH205" s="84"/>
      <c r="AI205" s="84"/>
      <c r="AJ205" s="84"/>
      <c r="AK205" s="84"/>
      <c r="AL205" s="84"/>
    </row>
    <row r="206" spans="1:53 16381:16384" ht="12" x14ac:dyDescent="0.2">
      <c r="B206" s="1"/>
      <c r="J206" s="1"/>
      <c r="K206" s="1"/>
      <c r="S206" s="84"/>
      <c r="X206" s="84"/>
      <c r="Y206" s="84"/>
      <c r="Z206" s="84"/>
      <c r="AA206" s="84"/>
      <c r="AB206" s="84"/>
      <c r="AC206" s="84"/>
      <c r="AD206" s="84"/>
      <c r="AE206" s="84"/>
      <c r="AF206" s="84"/>
      <c r="AG206" s="84"/>
      <c r="AH206" s="84"/>
      <c r="AI206" s="84"/>
      <c r="AJ206" s="84"/>
      <c r="AK206" s="84"/>
      <c r="AL206" s="84"/>
    </row>
    <row r="207" spans="1:53 16381:16384" ht="12" x14ac:dyDescent="0.2">
      <c r="B207" s="1"/>
      <c r="J207" s="1"/>
      <c r="K207" s="1"/>
      <c r="S207" s="84"/>
      <c r="X207" s="84"/>
      <c r="Y207" s="84"/>
      <c r="Z207" s="84"/>
      <c r="AA207" s="84"/>
      <c r="AB207" s="84"/>
      <c r="AC207" s="84"/>
      <c r="AD207" s="84"/>
      <c r="AE207" s="84"/>
      <c r="AF207" s="84"/>
      <c r="AG207" s="84"/>
      <c r="AH207" s="84"/>
      <c r="AI207" s="84"/>
      <c r="AJ207" s="84"/>
      <c r="AK207" s="84"/>
      <c r="AL207" s="84"/>
    </row>
    <row r="208" spans="1:53 16381:16384" ht="12" x14ac:dyDescent="0.2">
      <c r="B208" s="1"/>
      <c r="J208" s="1"/>
      <c r="K208" s="1"/>
      <c r="S208" s="84"/>
      <c r="X208" s="84"/>
      <c r="Y208" s="84"/>
      <c r="Z208" s="84"/>
      <c r="AA208" s="84"/>
      <c r="AB208" s="84"/>
      <c r="AC208" s="84"/>
      <c r="AD208" s="84"/>
      <c r="AE208" s="84"/>
      <c r="AF208" s="84"/>
      <c r="AG208" s="84"/>
      <c r="AH208" s="84"/>
      <c r="AI208" s="84"/>
      <c r="AJ208" s="84"/>
      <c r="AK208" s="84"/>
      <c r="AL208" s="84"/>
    </row>
    <row r="209" spans="2:38" ht="12" x14ac:dyDescent="0.2">
      <c r="B209" s="1"/>
      <c r="J209" s="1"/>
      <c r="K209" s="1"/>
      <c r="S209" s="84"/>
      <c r="X209" s="84"/>
      <c r="Y209" s="84"/>
      <c r="Z209" s="84"/>
      <c r="AA209" s="84"/>
      <c r="AB209" s="84"/>
      <c r="AC209" s="84"/>
      <c r="AD209" s="84"/>
      <c r="AE209" s="84"/>
      <c r="AF209" s="84"/>
      <c r="AG209" s="84"/>
      <c r="AH209" s="84"/>
      <c r="AI209" s="84"/>
      <c r="AJ209" s="84"/>
      <c r="AK209" s="84"/>
      <c r="AL209" s="84"/>
    </row>
    <row r="210" spans="2:38" ht="12" x14ac:dyDescent="0.2">
      <c r="B210" s="1"/>
      <c r="J210" s="1"/>
      <c r="K210" s="1"/>
      <c r="S210" s="84"/>
      <c r="X210" s="84"/>
      <c r="Y210" s="84"/>
      <c r="Z210" s="84"/>
      <c r="AA210" s="84"/>
      <c r="AB210" s="84"/>
      <c r="AC210" s="84"/>
      <c r="AD210" s="84"/>
      <c r="AE210" s="84"/>
      <c r="AF210" s="84"/>
      <c r="AG210" s="84"/>
      <c r="AH210" s="84"/>
      <c r="AI210" s="84"/>
      <c r="AJ210" s="84"/>
      <c r="AK210" s="84"/>
      <c r="AL210" s="84"/>
    </row>
    <row r="211" spans="2:38" ht="12" x14ac:dyDescent="0.2">
      <c r="B211" s="1"/>
      <c r="J211" s="1"/>
      <c r="K211" s="1"/>
      <c r="S211" s="84"/>
      <c r="X211" s="84"/>
      <c r="Y211" s="84"/>
      <c r="Z211" s="84"/>
      <c r="AA211" s="84"/>
      <c r="AB211" s="84"/>
      <c r="AC211" s="84"/>
      <c r="AD211" s="84"/>
      <c r="AE211" s="84"/>
      <c r="AF211" s="84"/>
      <c r="AG211" s="84"/>
      <c r="AH211" s="84"/>
      <c r="AI211" s="84"/>
      <c r="AJ211" s="84"/>
      <c r="AK211" s="84"/>
      <c r="AL211" s="84"/>
    </row>
    <row r="212" spans="2:38" ht="12" x14ac:dyDescent="0.2">
      <c r="G212" s="86"/>
      <c r="H212" s="86"/>
      <c r="I212" s="86"/>
      <c r="J212" s="1"/>
      <c r="K212" s="1"/>
      <c r="Q212" s="86"/>
      <c r="R212" s="86"/>
      <c r="U212" s="84"/>
    </row>
    <row r="213" spans="2:38" ht="12" x14ac:dyDescent="0.2">
      <c r="B213" s="1"/>
      <c r="G213" s="87" t="s">
        <v>278</v>
      </c>
      <c r="H213" s="88"/>
      <c r="I213" s="88"/>
      <c r="J213" s="1"/>
      <c r="K213" s="1"/>
      <c r="Q213" s="87" t="s">
        <v>282</v>
      </c>
      <c r="R213" s="88"/>
      <c r="X213" s="84"/>
      <c r="AK213" s="84"/>
      <c r="AL213" s="84"/>
    </row>
    <row r="214" spans="2:38" ht="12" x14ac:dyDescent="0.2">
      <c r="G214" s="1" t="s">
        <v>279</v>
      </c>
      <c r="Q214" s="1" t="s">
        <v>283</v>
      </c>
      <c r="X214" s="84"/>
    </row>
    <row r="215" spans="2:38" ht="12" x14ac:dyDescent="0.2">
      <c r="B215" s="1"/>
      <c r="G215" s="89" t="s">
        <v>534</v>
      </c>
      <c r="H215" s="90"/>
      <c r="Q215" s="89" t="s">
        <v>280</v>
      </c>
      <c r="R215" s="90">
        <v>46125</v>
      </c>
      <c r="S215" s="90"/>
      <c r="W215" s="28"/>
      <c r="AK215" s="84"/>
    </row>
    <row r="216" spans="2:38" ht="12" x14ac:dyDescent="0.2"/>
    <row r="217" spans="2:38" ht="12" x14ac:dyDescent="0.2">
      <c r="B217" s="1"/>
      <c r="G217" s="91" t="s">
        <v>303</v>
      </c>
    </row>
    <row r="218" spans="2:38" ht="12" x14ac:dyDescent="0.2">
      <c r="B218" s="1"/>
    </row>
    <row r="219" spans="2:38" ht="12" x14ac:dyDescent="0.2">
      <c r="G219" s="92" t="s">
        <v>281</v>
      </c>
      <c r="V219" s="1"/>
      <c r="W219" s="1"/>
      <c r="Y219" s="1"/>
      <c r="Z219" s="1"/>
      <c r="AA219" s="1"/>
      <c r="AB219" s="1"/>
      <c r="AC219" s="1"/>
      <c r="AD219" s="1"/>
    </row>
    <row r="220" spans="2:38" ht="12" x14ac:dyDescent="0.2"/>
    <row r="221" spans="2:38" ht="12" x14ac:dyDescent="0.2">
      <c r="G221" s="91" t="s">
        <v>304</v>
      </c>
      <c r="V221" s="1"/>
      <c r="W221" s="1"/>
      <c r="Y221" s="1"/>
      <c r="Z221" s="1"/>
      <c r="AA221" s="1"/>
      <c r="AB221" s="1"/>
      <c r="AC221" s="1"/>
      <c r="AD221" s="1"/>
    </row>
    <row r="222" spans="2:38" ht="12" x14ac:dyDescent="0.2">
      <c r="G222" s="1" t="s">
        <v>305</v>
      </c>
      <c r="V222" s="1"/>
      <c r="W222" s="1"/>
      <c r="Y222" s="1"/>
      <c r="Z222" s="1"/>
      <c r="AA222" s="1"/>
      <c r="AB222" s="1"/>
      <c r="AC222" s="1"/>
      <c r="AD222" s="1"/>
    </row>
    <row r="223" spans="2:38" ht="12" x14ac:dyDescent="0.2">
      <c r="B223" s="1"/>
      <c r="G223" s="1" t="s">
        <v>532</v>
      </c>
    </row>
    <row r="224" spans="2:38" ht="12" x14ac:dyDescent="0.2"/>
    <row r="225" spans="14:30" ht="12" x14ac:dyDescent="0.2"/>
    <row r="226" spans="14:30" ht="12" x14ac:dyDescent="0.2"/>
    <row r="227" spans="14:30" ht="75" customHeight="1" x14ac:dyDescent="0.2">
      <c r="N227" s="1">
        <v>1</v>
      </c>
      <c r="T227" s="84"/>
      <c r="V227" s="1"/>
      <c r="W227" s="1"/>
      <c r="Y227" s="1"/>
      <c r="Z227" s="1"/>
      <c r="AA227" s="1"/>
      <c r="AB227" s="1"/>
      <c r="AC227" s="1"/>
      <c r="AD227" s="1"/>
    </row>
  </sheetData>
  <sheetProtection autoFilter="0"/>
  <autoFilter ref="A15:XFD114" xr:uid="{00000000-0001-0000-0400-000000000000}">
    <filterColumn colId="7">
      <filters>
        <filter val="OFICINA DE CONTROL INTERNO"/>
      </filters>
    </filterColumn>
  </autoFilter>
  <mergeCells count="10">
    <mergeCell ref="Q14:S14"/>
    <mergeCell ref="T14:V14"/>
    <mergeCell ref="AY14:BA14"/>
    <mergeCell ref="AV14:AX14"/>
    <mergeCell ref="N2:AC2"/>
    <mergeCell ref="N3:AC3"/>
    <mergeCell ref="R5:AB6"/>
    <mergeCell ref="W7:Z7"/>
    <mergeCell ref="F9:F11"/>
    <mergeCell ref="I9:I11"/>
  </mergeCells>
  <phoneticPr fontId="10" type="noConversion"/>
  <conditionalFormatting sqref="AA16:AA201">
    <cfRule type="cellIs" dxfId="1" priority="1" operator="equal">
      <formula>"NO"</formula>
    </cfRule>
  </conditionalFormatting>
  <conditionalFormatting sqref="AB16:AB201">
    <cfRule type="cellIs" dxfId="0" priority="2" operator="equal">
      <formula>"SI"</formula>
    </cfRule>
  </conditionalFormatting>
  <dataValidations count="4">
    <dataValidation type="list" allowBlank="1" showInputMessage="1" showErrorMessage="1" sqref="AI16:AI92 AM125 AI94:AI201" xr:uid="{00000000-0002-0000-0400-000000000000}">
      <formula1>"DÍA(S),MES(ES),AÑO(S)"</formula1>
    </dataValidation>
    <dataValidation type="list" allowBlank="1" showInputMessage="1" showErrorMessage="1" sqref="AT16:AU92 AM16:AM124 AM126:AM201 AT94:AU201" xr:uid="{00000000-0002-0000-0400-000001000000}">
      <formula1>"SI,NO"</formula1>
    </dataValidation>
    <dataValidation type="list" allowBlank="1" showInputMessage="1" sqref="AF16:AG201" xr:uid="{C449FD01-79D0-4433-8C48-500F53666D50}">
      <formula1>"enero,ferebro,marzo,abril,mayo,junio,julio,agosto,septiembre,octubre,noviembre,diciembre"</formula1>
    </dataValidation>
    <dataValidation type="list" allowBlank="1" showInputMessage="1" showErrorMessage="1" sqref="L16:L201" xr:uid="{00000000-0002-0000-0400-000002000000}">
      <formula1>"ASESOR,PROFESIONAL ESPECIALIZADO,PROFESIONAL UNIVERSITARIO,TÉCNICO,ASISTENCIAL,OTRO"</formula1>
    </dataValidation>
  </dataValidations>
  <pageMargins left="0.23622047244094491" right="0.23622047244094491" top="0.74803149606299213" bottom="0.74803149606299213" header="0.31496062992125984" footer="0.31496062992125984"/>
  <pageSetup scale="18" fitToHeight="0" orientation="landscape" r:id="rId1"/>
  <headerFooter scaleWithDoc="0" alignWithMargins="0">
    <oddHeader>Página &amp;P&amp;R</oddHeader>
    <oddFooter>Página &amp;P&amp;R</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'file:///C:\Users\andresbarrezueta\Library\Containers\com.microsoft.Excel\Data\Documents\C:\Users\jeespitias\OneDrive - Universidad Pedagogica Nacional\Documentos\JhonE\Presupuesto\Ppto 2023\[PAA UPN 2023 Consolidados 06Ene2023.xlsx]Listas'!#REF!</xm:f>
          </x14:formula1>
          <xm:sqref>AN16:AN112 AN117:AN192 AJ58:AJ192 AJ16:AJ56 AJ199:AJ201 AN199:AN201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1DC13-A839-4053-B98A-4BBE6702D563}">
  <dimension ref="A1:E32"/>
  <sheetViews>
    <sheetView topLeftCell="A25" workbookViewId="0">
      <selection activeCell="C42" sqref="C42"/>
    </sheetView>
  </sheetViews>
  <sheetFormatPr baseColWidth="10" defaultRowHeight="15" x14ac:dyDescent="0.25"/>
  <cols>
    <col min="1" max="1" width="25.85546875" bestFit="1" customWidth="1"/>
    <col min="2" max="2" width="18.140625" customWidth="1"/>
    <col min="3" max="3" width="15.42578125" customWidth="1"/>
  </cols>
  <sheetData>
    <row r="1" spans="1:4" ht="18.75" x14ac:dyDescent="0.25">
      <c r="A1" s="118"/>
      <c r="B1" s="118"/>
    </row>
    <row r="2" spans="1:4" x14ac:dyDescent="0.25">
      <c r="A2" s="46" t="s">
        <v>245</v>
      </c>
      <c r="B2" s="46" t="s">
        <v>246</v>
      </c>
      <c r="C2">
        <v>2026</v>
      </c>
    </row>
    <row r="3" spans="1:4" x14ac:dyDescent="0.25">
      <c r="A3" s="47" t="s">
        <v>105</v>
      </c>
      <c r="B3" s="48">
        <v>1</v>
      </c>
      <c r="C3" s="49">
        <v>1887480</v>
      </c>
      <c r="D3" t="s">
        <v>492</v>
      </c>
    </row>
    <row r="4" spans="1:4" x14ac:dyDescent="0.25">
      <c r="A4" s="50" t="s">
        <v>105</v>
      </c>
      <c r="B4" s="51">
        <v>2</v>
      </c>
      <c r="C4" s="52">
        <v>1929375</v>
      </c>
    </row>
    <row r="5" spans="1:4" x14ac:dyDescent="0.25">
      <c r="A5" s="47" t="s">
        <v>105</v>
      </c>
      <c r="B5" s="48">
        <v>3</v>
      </c>
      <c r="C5" s="49">
        <v>2039625</v>
      </c>
    </row>
    <row r="6" spans="1:4" x14ac:dyDescent="0.25">
      <c r="A6" s="50" t="s">
        <v>105</v>
      </c>
      <c r="B6" s="51">
        <v>4</v>
      </c>
      <c r="C6" s="52">
        <v>2149875</v>
      </c>
    </row>
    <row r="7" spans="1:4" x14ac:dyDescent="0.25">
      <c r="A7" s="47" t="s">
        <v>105</v>
      </c>
      <c r="B7" s="48">
        <v>5</v>
      </c>
      <c r="C7" s="49">
        <v>2315250</v>
      </c>
    </row>
    <row r="8" spans="1:4" x14ac:dyDescent="0.25">
      <c r="A8" s="53" t="s">
        <v>122</v>
      </c>
      <c r="B8" s="54">
        <v>1</v>
      </c>
      <c r="C8" s="52">
        <v>2535750</v>
      </c>
    </row>
    <row r="9" spans="1:4" x14ac:dyDescent="0.25">
      <c r="A9" s="55" t="s">
        <v>122</v>
      </c>
      <c r="B9" s="56">
        <v>2</v>
      </c>
      <c r="C9" s="57">
        <v>2701125</v>
      </c>
    </row>
    <row r="10" spans="1:4" x14ac:dyDescent="0.25">
      <c r="A10" s="53" t="s">
        <v>122</v>
      </c>
      <c r="B10" s="54">
        <v>3</v>
      </c>
      <c r="C10" s="52">
        <v>2866500</v>
      </c>
    </row>
    <row r="11" spans="1:4" x14ac:dyDescent="0.25">
      <c r="A11" s="55" t="s">
        <v>122</v>
      </c>
      <c r="B11" s="56">
        <v>4</v>
      </c>
      <c r="C11" s="57">
        <v>3031875</v>
      </c>
    </row>
    <row r="12" spans="1:4" x14ac:dyDescent="0.25">
      <c r="A12" s="53" t="s">
        <v>122</v>
      </c>
      <c r="B12" s="54">
        <v>5</v>
      </c>
      <c r="C12" s="52">
        <v>3391500</v>
      </c>
    </row>
    <row r="13" spans="1:4" x14ac:dyDescent="0.25">
      <c r="A13" s="47" t="s">
        <v>89</v>
      </c>
      <c r="B13" s="48">
        <v>1</v>
      </c>
      <c r="C13" s="49">
        <v>3417750</v>
      </c>
    </row>
    <row r="14" spans="1:4" x14ac:dyDescent="0.25">
      <c r="A14" s="50" t="s">
        <v>89</v>
      </c>
      <c r="B14" s="51">
        <v>2</v>
      </c>
      <c r="C14" s="49">
        <v>3693375</v>
      </c>
    </row>
    <row r="15" spans="1:4" x14ac:dyDescent="0.25">
      <c r="A15" s="47" t="s">
        <v>89</v>
      </c>
      <c r="B15" s="48">
        <v>3</v>
      </c>
      <c r="C15" s="49">
        <v>3969000</v>
      </c>
    </row>
    <row r="16" spans="1:4" x14ac:dyDescent="0.25">
      <c r="A16" s="50" t="s">
        <v>89</v>
      </c>
      <c r="B16" s="51">
        <v>4</v>
      </c>
      <c r="C16" s="49">
        <v>4299750</v>
      </c>
    </row>
    <row r="17" spans="1:5" x14ac:dyDescent="0.25">
      <c r="A17" s="47" t="s">
        <v>89</v>
      </c>
      <c r="B17" s="48">
        <v>5</v>
      </c>
      <c r="C17" s="49">
        <v>4630500</v>
      </c>
    </row>
    <row r="18" spans="1:5" x14ac:dyDescent="0.25">
      <c r="A18" s="50" t="s">
        <v>89</v>
      </c>
      <c r="B18" s="51">
        <v>6</v>
      </c>
      <c r="C18" s="49">
        <v>4851000</v>
      </c>
    </row>
    <row r="19" spans="1:5" x14ac:dyDescent="0.25">
      <c r="A19" s="53" t="s">
        <v>96</v>
      </c>
      <c r="B19" s="54">
        <v>1</v>
      </c>
      <c r="C19" s="49">
        <v>5181750</v>
      </c>
    </row>
    <row r="20" spans="1:5" x14ac:dyDescent="0.25">
      <c r="A20" s="55" t="s">
        <v>96</v>
      </c>
      <c r="B20" s="56">
        <v>2</v>
      </c>
      <c r="C20" s="49">
        <v>5512500</v>
      </c>
    </row>
    <row r="21" spans="1:5" x14ac:dyDescent="0.25">
      <c r="A21" s="53" t="s">
        <v>96</v>
      </c>
      <c r="B21" s="54">
        <v>3</v>
      </c>
      <c r="C21" s="49">
        <v>5842200</v>
      </c>
    </row>
    <row r="22" spans="1:5" x14ac:dyDescent="0.25">
      <c r="A22" s="55" t="s">
        <v>96</v>
      </c>
      <c r="B22" s="56">
        <v>4</v>
      </c>
      <c r="C22" s="49">
        <v>6224400</v>
      </c>
    </row>
    <row r="23" spans="1:5" x14ac:dyDescent="0.25">
      <c r="A23" s="53" t="s">
        <v>96</v>
      </c>
      <c r="B23" s="54">
        <v>5</v>
      </c>
      <c r="C23" s="49">
        <v>6614400</v>
      </c>
    </row>
    <row r="24" spans="1:5" x14ac:dyDescent="0.25">
      <c r="A24" s="55" t="s">
        <v>96</v>
      </c>
      <c r="B24" s="56">
        <v>6</v>
      </c>
      <c r="C24" s="49">
        <v>6770400</v>
      </c>
    </row>
    <row r="25" spans="1:5" x14ac:dyDescent="0.25">
      <c r="A25" s="55" t="s">
        <v>96</v>
      </c>
      <c r="B25" s="56">
        <v>7</v>
      </c>
      <c r="C25" s="49">
        <v>6835500</v>
      </c>
    </row>
    <row r="26" spans="1:5" x14ac:dyDescent="0.25">
      <c r="A26" s="55" t="s">
        <v>96</v>
      </c>
      <c r="B26" s="56">
        <v>8</v>
      </c>
      <c r="C26" s="49">
        <v>7131900</v>
      </c>
    </row>
    <row r="27" spans="1:5" x14ac:dyDescent="0.25">
      <c r="A27" s="58" t="s">
        <v>99</v>
      </c>
      <c r="B27" s="59">
        <v>1</v>
      </c>
      <c r="C27" s="62">
        <v>7284160</v>
      </c>
    </row>
    <row r="28" spans="1:5" x14ac:dyDescent="0.25">
      <c r="A28" s="60" t="s">
        <v>99</v>
      </c>
      <c r="B28" s="61">
        <v>2</v>
      </c>
      <c r="C28" s="62">
        <v>7926880</v>
      </c>
      <c r="D28" s="63">
        <f>+E29/C28</f>
        <v>10.383783783783782</v>
      </c>
    </row>
    <row r="29" spans="1:5" x14ac:dyDescent="0.25">
      <c r="A29" s="58" t="s">
        <v>99</v>
      </c>
      <c r="B29" s="59">
        <v>3</v>
      </c>
      <c r="C29" s="62">
        <v>8569600</v>
      </c>
      <c r="D29" s="63">
        <f>+E29/C29</f>
        <v>9.6049999999999986</v>
      </c>
      <c r="E29">
        <v>82311007.999999985</v>
      </c>
    </row>
    <row r="30" spans="1:5" x14ac:dyDescent="0.25">
      <c r="A30" s="60" t="s">
        <v>99</v>
      </c>
      <c r="B30" s="61">
        <v>4</v>
      </c>
      <c r="C30" s="62">
        <v>10497760</v>
      </c>
    </row>
    <row r="31" spans="1:5" x14ac:dyDescent="0.25">
      <c r="A31" s="58" t="s">
        <v>99</v>
      </c>
      <c r="B31" s="59">
        <v>5</v>
      </c>
      <c r="C31" s="57">
        <v>9760280</v>
      </c>
    </row>
    <row r="32" spans="1:5" x14ac:dyDescent="0.25">
      <c r="A32" s="60" t="s">
        <v>99</v>
      </c>
      <c r="B32" s="61">
        <v>6</v>
      </c>
      <c r="C32" s="57">
        <v>10497760</v>
      </c>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eeac469-24eb-4214-b899-796533ae8a8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C1DAB1B98AF7744B904D99A517E5B23" ma:contentTypeVersion="17" ma:contentTypeDescription="Crear nuevo documento." ma:contentTypeScope="" ma:versionID="3e708b1ffcd65a11e471d9f5d4a1320c">
  <xsd:schema xmlns:xsd="http://www.w3.org/2001/XMLSchema" xmlns:xs="http://www.w3.org/2001/XMLSchema" xmlns:p="http://schemas.microsoft.com/office/2006/metadata/properties" xmlns:ns3="0eeac469-24eb-4214-b899-796533ae8a88" xmlns:ns4="d54fc9c2-b75c-4bd2-aeb2-e0fb610f7bcc" targetNamespace="http://schemas.microsoft.com/office/2006/metadata/properties" ma:root="true" ma:fieldsID="9b8b6db40639e57c6dabb3980ec8c457" ns3:_="" ns4:_="">
    <xsd:import namespace="0eeac469-24eb-4214-b899-796533ae8a88"/>
    <xsd:import namespace="d54fc9c2-b75c-4bd2-aeb2-e0fb610f7bc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eac469-24eb-4214-b899-796533ae8a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4fc9c2-b75c-4bd2-aeb2-e0fb610f7bc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DA111E-C877-4F5D-9D6C-A77459B1BEC2}">
  <ds:schemaRef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elements/1.1/"/>
    <ds:schemaRef ds:uri="http://purl.org/dc/terms/"/>
    <ds:schemaRef ds:uri="http://purl.org/dc/dcmitype/"/>
    <ds:schemaRef ds:uri="d54fc9c2-b75c-4bd2-aeb2-e0fb610f7bcc"/>
    <ds:schemaRef ds:uri="0eeac469-24eb-4214-b899-796533ae8a88"/>
  </ds:schemaRefs>
</ds:datastoreItem>
</file>

<file path=customXml/itemProps2.xml><?xml version="1.0" encoding="utf-8"?>
<ds:datastoreItem xmlns:ds="http://schemas.openxmlformats.org/officeDocument/2006/customXml" ds:itemID="{189A2ED9-2145-4BAB-8333-23BD96BED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eac469-24eb-4214-b899-796533ae8a88"/>
    <ds:schemaRef ds:uri="d54fc9c2-b75c-4bd2-aeb2-e0fb610f7b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5EB9CA-37C2-4F4C-A816-585CBB081F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 Contratistas </vt:lpstr>
      <vt:lpstr>Honorarios 2026</vt:lpstr>
      <vt:lpstr>'PAA Contratistas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PAULA CITLALLI PINEROS FUENTES</dc:creator>
  <cp:keywords/>
  <dc:description/>
  <cp:lastModifiedBy>SAIDA ANDREA GAITAN RUIZ</cp:lastModifiedBy>
  <cp:revision/>
  <cp:lastPrinted>2026-03-18T14:18:18Z</cp:lastPrinted>
  <dcterms:created xsi:type="dcterms:W3CDTF">2021-04-23T14:45:17Z</dcterms:created>
  <dcterms:modified xsi:type="dcterms:W3CDTF">2026-04-13T22:43:23Z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0x0101005C1DAB1B98AF7744B904D99A517E5B23</vt:lpwstr>
  </property>
  <property fmtid="{D5CDD505-2E9C-101B-9397-08002B2CF9AE}" pid="3" name="MediaServiceImageTags">
    <vt:lpwstr/>
  </property>
</Properties>
</file>