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1\"/>
    </mc:Choice>
  </mc:AlternateContent>
  <xr:revisionPtr revIDLastSave="0" documentId="13_ncr:1_{084072A2-74BF-408D-9117-0CE001670843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'FOR-PES-006'!$A$19:$O$908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'FOR-PES-006'!$A$1:$O$24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G12" i="1"/>
  <c r="G10" i="1"/>
  <c r="H10" i="1"/>
  <c r="I10" i="1"/>
  <c r="O10" i="1" s="1"/>
  <c r="J10" i="1"/>
  <c r="G11" i="1"/>
  <c r="H11" i="1"/>
  <c r="I11" i="1"/>
  <c r="O11" i="1" s="1"/>
  <c r="J11" i="1"/>
  <c r="L20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I13" i="1" l="1"/>
  <c r="O13" i="1" s="1"/>
  <c r="I14" i="1"/>
  <c r="O14" i="1" s="1"/>
  <c r="I12" i="1"/>
  <c r="O12" i="1" s="1"/>
  <c r="I9" i="1"/>
  <c r="O9" i="1" s="1"/>
  <c r="J12" i="1"/>
  <c r="J13" i="1"/>
  <c r="J14" i="1"/>
  <c r="J9" i="1"/>
  <c r="H14" i="1" l="1"/>
  <c r="H13" i="1"/>
  <c r="H12" i="1"/>
  <c r="H9" i="1"/>
  <c r="G14" i="1"/>
  <c r="G13" i="1"/>
  <c r="G9" i="1"/>
  <c r="L908" i="1" l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8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8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8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8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<sst xmlns="http://schemas.openxmlformats.org/spreadsheetml/2006/main" count="1221" uniqueCount="776">
  <si>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</si>
  <si>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</si>
  <si>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</si>
  <si>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</si>
  <si>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</si>
  <si>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</si>
  <si>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</si>
  <si>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</si>
  <si>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</si>
  <si>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</si>
  <si>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</si>
  <si>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</si>
  <si>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</si>
  <si>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</si>
  <si>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</si>
  <si>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</si>
  <si>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</si>
  <si>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</si>
  <si>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</si>
  <si>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</si>
  <si>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</si>
  <si>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</si>
  <si>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</si>
  <si>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</si>
  <si>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</si>
  <si>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</si>
  <si>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</si>
  <si>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</si>
  <si>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</si>
  <si>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</si>
  <si>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</si>
  <si>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</si>
  <si>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</si>
  <si>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</si>
  <si>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</si>
  <si>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</si>
  <si>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</si>
  <si>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</si>
  <si>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</si>
  <si>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</si>
  <si>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</si>
  <si>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</si>
  <si>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</si>
  <si>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</si>
  <si>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</si>
  <si>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</si>
  <si>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</si>
  <si>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</si>
  <si>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</si>
  <si>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</si>
  <si>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</si>
  <si>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</si>
  <si>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</si>
  <si>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</si>
  <si>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</si>
  <si>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</si>
  <si>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</si>
  <si>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</si>
  <si>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</si>
  <si>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</si>
  <si>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</si>
  <si>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</si>
  <si>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</si>
  <si>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</si>
  <si>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</si>
  <si>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</si>
  <si>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</si>
  <si>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</si>
  <si>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</si>
  <si>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</si>
  <si>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</si>
  <si>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</si>
  <si>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</si>
  <si>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</si>
  <si>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</si>
  <si>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</si>
  <si>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</si>
  <si>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</si>
  <si>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</si>
  <si>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</si>
  <si>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</si>
  <si>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</si>
  <si>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</si>
  <si>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</si>
  <si>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</si>
  <si>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</si>
  <si>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</si>
  <si>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</si>
  <si>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</si>
  <si>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</si>
  <si>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</si>
  <si>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</si>
  <si>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</si>
  <si>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</si>
  <si>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</si>
  <si>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</si>
  <si>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</si>
  <si>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</si>
  <si>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</si>
  <si>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</si>
  <si>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</si>
  <si>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</si>
  <si>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</si>
  <si>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</si>
  <si>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</si>
  <si>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</si>
  <si>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</si>
  <si>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</si>
  <si>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</si>
  <si>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</si>
  <si>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</si>
  <si>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</si>
  <si>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</si>
  <si>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</si>
  <si>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</si>
  <si>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</si>
  <si>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</si>
  <si>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</si>
  <si>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</si>
  <si>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</si>
  <si>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</si>
  <si>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</si>
  <si>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</si>
  <si>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</si>
  <si>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</si>
  <si>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</si>
  <si>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</si>
  <si>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</si>
  <si>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</si>
  <si>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</si>
  <si>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</si>
  <si>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</si>
  <si>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</si>
  <si>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</si>
  <si>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</si>
  <si>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</si>
  <si>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</si>
  <si>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</si>
  <si>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</si>
  <si>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</si>
  <si>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</si>
  <si>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</si>
  <si>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</si>
  <si>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</si>
  <si>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</si>
  <si>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</si>
  <si>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</si>
  <si>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</si>
  <si>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</si>
  <si>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</si>
  <si>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</si>
  <si>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</si>
  <si>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</si>
  <si>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</si>
  <si>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</si>
  <si>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</si>
  <si>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</si>
  <si>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</si>
  <si>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</si>
  <si>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</si>
  <si>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</si>
  <si>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</si>
  <si>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</si>
  <si>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</si>
  <si>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</si>
  <si>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</si>
  <si>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</si>
  <si>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</si>
  <si>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</si>
  <si>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</si>
  <si>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</si>
  <si>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</si>
  <si>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</si>
  <si>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</si>
  <si>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</si>
  <si>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</si>
  <si>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</si>
  <si>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</si>
  <si>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</si>
  <si>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</si>
  <si>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</si>
  <si>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</si>
  <si>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</si>
  <si>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</si>
  <si>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</si>
  <si>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</si>
  <si>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</si>
  <si>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</si>
  <si>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</si>
  <si>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</si>
  <si>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</si>
  <si>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</si>
  <si>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</si>
  <si>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</si>
  <si>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</si>
  <si>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</si>
  <si>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</si>
  <si>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</si>
  <si>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</si>
  <si>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</si>
  <si>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</si>
  <si>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</si>
  <si>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</si>
  <si>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</si>
  <si>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</si>
  <si>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</si>
  <si>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</si>
  <si>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</si>
  <si>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</si>
  <si>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</si>
  <si>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</si>
  <si>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</si>
  <si>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</si>
  <si>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</si>
  <si>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</si>
  <si>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</si>
  <si>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</si>
  <si>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</si>
  <si>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</si>
  <si>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</si>
  <si>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</si>
  <si>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</si>
  <si>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</si>
  <si>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</si>
  <si>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</si>
  <si>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</si>
  <si>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</si>
  <si>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</si>
  <si>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</si>
  <si>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</si>
  <si>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</si>
  <si>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</si>
  <si>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</si>
  <si>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</si>
  <si>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</si>
  <si>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</si>
  <si>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</si>
  <si>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</si>
  <si>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</si>
  <si>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</si>
  <si>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</si>
  <si>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</si>
  <si>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</si>
  <si>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</si>
  <si>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</si>
  <si>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</si>
  <si>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</si>
  <si>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</si>
  <si>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</si>
  <si>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</si>
  <si>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</si>
  <si>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</si>
  <si>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</si>
  <si>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</si>
  <si>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</si>
  <si>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</si>
  <si>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</si>
  <si>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</si>
  <si>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</si>
  <si>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</si>
  <si>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</si>
  <si>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</si>
  <si>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</si>
  <si>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</si>
  <si>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</si>
  <si>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</si>
  <si>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</si>
  <si>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</si>
  <si>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</si>
  <si>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</si>
  <si>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</si>
  <si>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</si>
  <si>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</si>
  <si>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</si>
  <si>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</si>
  <si>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</si>
  <si>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</si>
  <si>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</si>
  <si>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</si>
  <si>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</si>
  <si>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</si>
  <si>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</si>
  <si>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</si>
  <si>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</si>
  <si>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</si>
  <si>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</si>
  <si>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</si>
  <si>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</si>
  <si>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</si>
  <si>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</si>
  <si>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</si>
  <si>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</si>
  <si>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</si>
  <si>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</si>
  <si>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</si>
  <si>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</si>
  <si>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</si>
  <si>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</si>
  <si>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</si>
  <si>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</si>
  <si>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</si>
  <si>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</si>
  <si>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</si>
  <si>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</si>
  <si>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</si>
  <si>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</si>
  <si>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</si>
  <si>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</si>
  <si>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</si>
  <si>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</si>
  <si>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</si>
  <si>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</si>
  <si>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</si>
  <si>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</si>
  <si>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</si>
  <si>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</si>
  <si>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</si>
  <si>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</si>
  <si>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</si>
  <si>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</si>
  <si>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</si>
  <si>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</si>
  <si>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</si>
  <si>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</si>
  <si>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</si>
  <si>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</si>
  <si>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</si>
  <si>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</si>
  <si>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</si>
  <si>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</si>
  <si>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</si>
  <si>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</si>
  <si>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</si>
  <si>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</si>
  <si>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</si>
  <si>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</si>
  <si>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</si>
  <si>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</si>
  <si>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</si>
  <si>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</si>
  <si>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</si>
  <si>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</si>
  <si>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</si>
  <si>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</si>
  <si>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</si>
  <si>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</si>
  <si>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</si>
  <si>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</si>
  <si>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</si>
  <si>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</si>
  <si>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</si>
  <si>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</si>
  <si>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</si>
  <si>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</si>
  <si>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</si>
  <si>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</si>
  <si>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</si>
  <si>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</si>
  <si>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</si>
  <si>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</si>
  <si>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</si>
  <si>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</si>
  <si>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</si>
  <si>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</si>
  <si>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</si>
  <si>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</si>
  <si>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</si>
  <si>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</si>
  <si>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</si>
  <si>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</si>
  <si>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</si>
  <si>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</si>
  <si>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</si>
  <si>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</si>
  <si>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</si>
  <si>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</si>
  <si>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</si>
  <si>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</si>
  <si>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</si>
  <si>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</si>
  <si>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</si>
  <si>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</si>
  <si>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</si>
  <si>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</si>
  <si>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</si>
  <si>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</si>
  <si>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</si>
  <si>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</si>
  <si>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</si>
  <si>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</si>
  <si>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</si>
  <si>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</si>
  <si>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</si>
  <si>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</si>
  <si>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</si>
  <si>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</si>
  <si>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</si>
  <si>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</si>
  <si>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</si>
  <si>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</si>
  <si>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</si>
  <si>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</si>
  <si>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</si>
  <si>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</si>
  <si>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</si>
  <si>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</si>
  <si>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</si>
  <si>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</si>
  <si>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</si>
  <si>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</si>
  <si>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</si>
  <si>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</si>
  <si>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</si>
  <si>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</si>
  <si>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</si>
  <si>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</si>
  <si>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</si>
  <si>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</si>
  <si>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</si>
  <si>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</si>
  <si>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</si>
  <si>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</si>
  <si>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</si>
  <si>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</si>
  <si>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</si>
  <si>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</si>
  <si>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</si>
  <si>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</si>
  <si>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</si>
  <si>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</si>
  <si>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</si>
  <si>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</si>
  <si>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</si>
  <si>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</si>
  <si>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</si>
  <si>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</si>
  <si>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</si>
  <si>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</si>
  <si>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</si>
  <si>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</si>
  <si>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</si>
  <si>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</si>
  <si>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</si>
  <si>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</si>
  <si>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</si>
  <si>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</si>
  <si>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</si>
  <si>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</si>
  <si>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</si>
  <si>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</si>
  <si>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</si>
  <si>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</si>
  <si>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</si>
  <si>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</si>
  <si>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</si>
  <si>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</si>
  <si>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</si>
  <si>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</si>
  <si>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</si>
  <si>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</si>
  <si>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</si>
  <si>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</si>
  <si>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</si>
  <si>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</si>
  <si>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</si>
  <si>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</si>
  <si>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</si>
  <si>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</si>
  <si>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</si>
  <si>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</si>
  <si>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</si>
  <si>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</si>
  <si>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</si>
  <si>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</si>
  <si>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</si>
  <si>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</si>
  <si>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</si>
  <si>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</si>
  <si>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</si>
  <si>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</si>
  <si>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</si>
  <si>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</si>
  <si>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</si>
  <si>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</si>
  <si>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</si>
  <si>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</si>
  <si>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</si>
  <si>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</si>
  <si>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</si>
  <si>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</si>
  <si>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</si>
  <si>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</si>
  <si>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</si>
  <si>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</si>
  <si>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</si>
  <si>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</si>
  <si>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</si>
  <si>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</si>
  <si>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</si>
  <si>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</si>
  <si>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</si>
  <si>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</si>
  <si>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</si>
  <si>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</si>
  <si>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</si>
  <si>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</si>
  <si>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</si>
  <si>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</si>
  <si>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</si>
  <si>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</si>
  <si>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</si>
  <si>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</si>
  <si>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</si>
  <si>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</si>
  <si>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</si>
  <si>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</si>
  <si>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</si>
  <si>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</si>
  <si>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</si>
  <si>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</si>
  <si>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</si>
  <si>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</si>
  <si>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</si>
  <si>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</si>
  <si>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</si>
  <si>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</si>
  <si>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</si>
  <si>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</si>
  <si>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</si>
  <si>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</si>
  <si>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</si>
  <si>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</si>
  <si>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</si>
  <si>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</si>
  <si>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</si>
  <si>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</si>
  <si>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</si>
  <si>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</si>
  <si>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</si>
  <si>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</si>
  <si>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</si>
  <si>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</si>
  <si>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</si>
  <si>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</si>
  <si>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</si>
  <si>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</si>
  <si>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</si>
  <si>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</si>
  <si>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</si>
  <si>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</si>
  <si>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</si>
  <si>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</si>
  <si>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</si>
  <si>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</si>
  <si>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</si>
  <si>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</si>
  <si>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</si>
  <si>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</si>
  <si>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</si>
  <si>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</si>
  <si>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</si>
  <si>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</si>
  <si>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</si>
  <si>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</si>
  <si>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</si>
  <si>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</si>
  <si>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</si>
  <si>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</si>
  <si>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</si>
  <si>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</si>
  <si>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</si>
  <si>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</si>
  <si>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</si>
  <si>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</si>
  <si>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</si>
  <si>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</si>
  <si>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</si>
  <si>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</si>
  <si>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</si>
  <si>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</si>
  <si>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</si>
  <si>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</si>
  <si>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</si>
  <si>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</si>
  <si>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</si>
  <si>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</si>
  <si>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</si>
  <si>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</si>
  <si>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</si>
  <si>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</si>
  <si>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</si>
  <si>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</si>
  <si>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</si>
  <si>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</si>
  <si>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</si>
  <si>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</si>
  <si>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</si>
  <si>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</si>
  <si>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</si>
  <si>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</si>
  <si>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</si>
  <si>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</si>
  <si>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</si>
  <si>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</si>
  <si>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</si>
  <si>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</si>
  <si>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</si>
  <si>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</si>
  <si>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</si>
  <si>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</si>
  <si>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</si>
  <si>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</si>
  <si>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</si>
  <si>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</si>
  <si>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</si>
  <si>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</si>
  <si>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</si>
  <si>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</si>
  <si>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</si>
  <si>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</si>
  <si>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</si>
  <si>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</si>
  <si>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</si>
  <si>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</si>
  <si>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</si>
  <si>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</si>
  <si>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</si>
  <si>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</si>
  <si>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</si>
  <si>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</si>
  <si>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</si>
  <si>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</si>
  <si>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</si>
  <si>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</si>
  <si>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</si>
  <si>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</si>
  <si>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</si>
  <si>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</si>
  <si>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</si>
  <si>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</si>
  <si>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</si>
  <si>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</si>
  <si>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</si>
  <si>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</si>
  <si>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</si>
  <si>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</si>
  <si>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</si>
  <si>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</si>
  <si>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</si>
  <si>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</si>
  <si>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</si>
  <si>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</si>
  <si>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</si>
  <si>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</si>
  <si>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</si>
  <si>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</si>
  <si>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</si>
  <si>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</si>
  <si>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</si>
  <si>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</si>
  <si>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</si>
  <si>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</si>
  <si>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</si>
  <si>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</si>
  <si>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</si>
  <si>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</si>
  <si>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</si>
  <si>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</si>
  <si>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</si>
  <si>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</si>
  <si>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</si>
  <si>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</si>
  <si>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</si>
  <si>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</si>
  <si>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</si>
  <si>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</si>
  <si>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</si>
  <si>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</si>
  <si>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</si>
  <si>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</si>
  <si>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</si>
  <si>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</si>
  <si>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</si>
  <si>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</si>
  <si>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</si>
  <si>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</si>
  <si>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</si>
  <si>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</si>
  <si>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</si>
  <si>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</si>
  <si>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</si>
  <si>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</si>
  <si>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</si>
  <si>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</si>
  <si>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</si>
  <si>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</si>
  <si>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</si>
  <si>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</si>
  <si>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</si>
  <si>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</si>
  <si>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</si>
  <si>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</si>
  <si>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</si>
  <si>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</si>
  <si>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</si>
  <si>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</si>
  <si>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</si>
  <si>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</si>
  <si>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</si>
  <si>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</si>
  <si>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</si>
  <si>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</si>
  <si>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</si>
  <si>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</si>
  <si>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</si>
  <si>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</si>
  <si>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</si>
  <si>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</si>
  <si>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</si>
  <si>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</si>
  <si>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</si>
  <si>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</si>
  <si>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</si>
  <si>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</si>
  <si>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</si>
  <si>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</si>
  <si>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</si>
  <si>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</si>
  <si>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</si>
  <si>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</si>
  <si>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</si>
  <si>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</si>
  <si>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</si>
  <si>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</si>
  <si>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</si>
  <si>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</si>
  <si>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</si>
  <si>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</si>
  <si>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</si>
  <si>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</si>
  <si>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</si>
  <si>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</si>
  <si>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</si>
  <si>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</si>
  <si>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</si>
  <si>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</si>
  <si>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</si>
  <si>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</si>
  <si>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</si>
  <si>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</si>
  <si>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</si>
  <si>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</si>
  <si>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</si>
  <si>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</si>
  <si>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</si>
  <si>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</si>
  <si>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</si>
  <si>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</si>
  <si>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</si>
  <si>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</si>
  <si>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</si>
  <si>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</si>
  <si>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</si>
  <si>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</si>
  <si>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</si>
  <si>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</si>
  <si>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</si>
  <si>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</si>
  <si>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Realizar monitoreo y seguimiento mensual a la ejecución del PAA de la Universidad</t>
  </si>
  <si>
    <t>Realizar seguimiento y acompañamiento a la presentación para aprobación del PETI</t>
  </si>
  <si>
    <t>Realizar seguimiento y monitoreo a los avances de la gestión documental</t>
  </si>
  <si>
    <t>Realizar seguimiento y monitoreo a los avances del plan maestro de infraestructura</t>
  </si>
  <si>
    <t>Reportes realizados</t>
  </si>
  <si>
    <t>seguimiento adelantado</t>
  </si>
  <si>
    <t xml:space="preserve">Seguimientos realizados </t>
  </si>
  <si>
    <t>Realizar seguimiento a la construcción de la Facultad de Educación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</si>
</sst>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b/>
      <sz val="10"/>
      <color rgb="FF2F75B5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8"/>
  <sheetViews>
    <sheetView showGridLines="0" tabSelected="1" view="pageBreakPreview" topLeftCell="A7" zoomScale="90" zoomScaleNormal="90" zoomScaleSheetLayoutView="90" workbookViewId="0">
      <selection activeCell="C11" sqref="C11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101"/>
      <c r="B1" s="96" t="s">
        <v>30</v>
      </c>
      <c r="C1" s="96"/>
      <c r="D1" s="96"/>
      <c r="E1" s="96"/>
      <c r="F1" s="96"/>
      <c r="G1" s="96"/>
      <c r="H1" s="96"/>
      <c r="I1" s="96"/>
      <c r="J1" s="96"/>
      <c r="K1" s="100" t="s">
        <v>81</v>
      </c>
      <c r="L1" s="100"/>
      <c r="M1" s="100"/>
      <c r="N1" s="100"/>
      <c r="O1" s="100"/>
    </row>
    <row r="2" spans="1:15" s="1" customFormat="1" ht="24" customHeight="1" x14ac:dyDescent="0.25">
      <c r="A2" s="101"/>
      <c r="B2" s="96" t="s">
        <v>31</v>
      </c>
      <c r="C2" s="96"/>
      <c r="D2" s="96"/>
      <c r="E2" s="96"/>
      <c r="F2" s="96"/>
      <c r="G2" s="96"/>
      <c r="H2" s="96"/>
      <c r="I2" s="96"/>
      <c r="J2" s="96"/>
      <c r="K2" s="100" t="s">
        <v>757</v>
      </c>
      <c r="L2" s="100"/>
      <c r="M2" s="100"/>
      <c r="N2" s="100"/>
      <c r="O2" s="100"/>
    </row>
    <row r="3" spans="1:15" s="1" customFormat="1" ht="24" customHeight="1" x14ac:dyDescent="0.25">
      <c r="A3" s="101"/>
      <c r="B3" s="96"/>
      <c r="C3" s="96"/>
      <c r="D3" s="96"/>
      <c r="E3" s="96"/>
      <c r="F3" s="96"/>
      <c r="G3" s="96"/>
      <c r="H3" s="96"/>
      <c r="I3" s="96"/>
      <c r="J3" s="96"/>
      <c r="K3" s="100" t="s">
        <v>756</v>
      </c>
      <c r="L3" s="100"/>
      <c r="M3" s="100"/>
      <c r="N3" s="100"/>
      <c r="O3" s="100"/>
    </row>
    <row r="4" spans="1:15" s="1" customFormat="1" ht="28.5" customHeight="1" x14ac:dyDescent="0.25">
      <c r="A4" s="102" t="s">
        <v>766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6" t="s">
        <v>203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s="5" customFormat="1" ht="18" customHeight="1" x14ac:dyDescent="0.25">
      <c r="A7" s="97" t="s">
        <v>5</v>
      </c>
      <c r="B7" s="98"/>
      <c r="C7" s="98"/>
      <c r="D7" s="98"/>
      <c r="E7" s="98"/>
      <c r="F7" s="99"/>
      <c r="G7" s="97" t="s">
        <v>204</v>
      </c>
      <c r="H7" s="98"/>
      <c r="I7" s="99"/>
      <c r="J7" s="25">
        <v>2026</v>
      </c>
      <c r="K7" s="105" t="s">
        <v>753</v>
      </c>
      <c r="L7" s="105"/>
      <c r="M7" s="105"/>
      <c r="N7" s="105"/>
      <c r="O7" s="105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0" t="s">
        <v>397</v>
      </c>
      <c r="E8" s="110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7" t="s">
        <v>403</v>
      </c>
      <c r="M8" s="108"/>
      <c r="N8" s="109"/>
      <c r="O8" s="48" t="s">
        <v>84</v>
      </c>
    </row>
    <row r="9" spans="1:15" s="70" customFormat="1" ht="76.5" x14ac:dyDescent="0.25">
      <c r="A9" s="83" t="s">
        <v>29</v>
      </c>
      <c r="B9" s="83" t="s">
        <v>163</v>
      </c>
      <c r="C9" s="83" t="s">
        <v>164</v>
      </c>
      <c r="D9" s="90" t="s">
        <v>188</v>
      </c>
      <c r="E9" s="90"/>
      <c r="F9" s="83" t="s">
        <v>581</v>
      </c>
      <c r="G9" s="83">
        <f>IFERROR(VLOOKUP(F9,'Hoja 2'!$AX$3:$BE$176,8,FALSE)," ")</f>
        <v>73</v>
      </c>
      <c r="H9" s="83" t="str">
        <f>IFERROR(VLOOKUP(F9,'Hoja 2'!$AX$3:$BD$176,2,FALSE),"Cumplimiento de la acción")</f>
        <v>(Total presupuesto del PAA apropiado / Total presupuesto del PAA ejecutado) * 100</v>
      </c>
      <c r="I9" s="77">
        <f>IFERROR(VLOOKUP(F9,'Hoja 2'!$AX$3:$BD$121,6,FALSE),"100%")</f>
        <v>90</v>
      </c>
      <c r="J9" s="77" t="str">
        <f>IFERROR(VLOOKUP(F9,'Hoja 2'!$AX$3:$BD$121,7,FALSE),"Acción cumplida")</f>
        <v>% de ejecución de los Planes Anuales de Adquisiciones</v>
      </c>
      <c r="K9" s="21"/>
      <c r="L9" s="91"/>
      <c r="M9" s="92"/>
      <c r="N9" s="93"/>
      <c r="O9" s="78">
        <f t="shared" ref="O9:O14" si="0">IF(((K9)/I9)&gt;100%,100%,((K9)/I9))</f>
        <v>0</v>
      </c>
    </row>
    <row r="10" spans="1:15" s="70" customFormat="1" ht="140.25" x14ac:dyDescent="0.25">
      <c r="A10" s="83" t="s">
        <v>29</v>
      </c>
      <c r="B10" s="83" t="s">
        <v>163</v>
      </c>
      <c r="C10" s="83" t="s">
        <v>164</v>
      </c>
      <c r="D10" s="90" t="s">
        <v>189</v>
      </c>
      <c r="E10" s="90"/>
      <c r="F10" s="83" t="s">
        <v>583</v>
      </c>
      <c r="G10" s="83">
        <f>IFERROR(VLOOKUP(F10,'Hoja 2'!$AX$3:$BE$176,8,FALSE)," ")</f>
        <v>77</v>
      </c>
      <c r="H10" s="83" t="str">
        <f>IFERROR(VLOOKUP(F10,'Hoja 2'!$AX$3:$BD$176,2,FALSE),"Cumplimiento de la acción")</f>
        <v>(No. de Fases realizadas del Plan Estratégico de Tecnologías de la Información  / No. de Fases  programadas en el Plan Estratégico de Tecnologías de la Información) * 100</v>
      </c>
      <c r="I10" s="77">
        <f>IFERROR(VLOOKUP(F10,'Hoja 2'!$AX$3:$BD$121,6,FALSE),"100%")</f>
        <v>80</v>
      </c>
      <c r="J10" s="77" t="str">
        <f>IFERROR(VLOOKUP(F10,'Hoja 2'!$AX$3:$BD$121,7,FALSE),"Acción cumplida")</f>
        <v>% de implementación del Plan Estratégico de Tecnologías de la Información</v>
      </c>
      <c r="K10" s="21"/>
      <c r="L10" s="91"/>
      <c r="M10" s="92"/>
      <c r="N10" s="93"/>
      <c r="O10" s="78">
        <f t="shared" si="0"/>
        <v>0</v>
      </c>
    </row>
    <row r="11" spans="1:15" s="70" customFormat="1" ht="63.75" x14ac:dyDescent="0.25">
      <c r="A11" s="83" t="s">
        <v>29</v>
      </c>
      <c r="B11" s="83" t="s">
        <v>163</v>
      </c>
      <c r="C11" s="83" t="s">
        <v>164</v>
      </c>
      <c r="D11" s="90" t="s">
        <v>190</v>
      </c>
      <c r="E11" s="90"/>
      <c r="F11" s="83" t="s">
        <v>759</v>
      </c>
      <c r="G11" s="83">
        <f>IFERROR(VLOOKUP(F11,'Hoja 2'!$AX$3:$BE$176,8,FALSE)," ")</f>
        <v>81</v>
      </c>
      <c r="H11" s="83" t="str">
        <f>IFERROR(VLOOKUP(F11,'Hoja 2'!$AX$3:$BD$176,2,FALSE),"Cumplimiento de la acción")</f>
        <v>Número de series y subseries documentales digitalizados anualmente</v>
      </c>
      <c r="I11" s="77">
        <f>IFERROR(VLOOKUP(F11,'Hoja 2'!$AX$3:$BD$121,6,FALSE),"100%")</f>
        <v>5</v>
      </c>
      <c r="J11" s="77" t="str">
        <f>IFERROR(VLOOKUP(F11,'Hoja 2'!$AX$3:$BD$121,7,FALSE),"Acción cumplida")</f>
        <v>Series y subseries documentales digitalizadas anualmente</v>
      </c>
      <c r="K11" s="21"/>
      <c r="L11" s="91"/>
      <c r="M11" s="92"/>
      <c r="N11" s="93"/>
      <c r="O11" s="78">
        <f t="shared" si="0"/>
        <v>0</v>
      </c>
    </row>
    <row r="12" spans="1:15" s="70" customFormat="1" ht="178.5" x14ac:dyDescent="0.25">
      <c r="A12" s="83" t="s">
        <v>29</v>
      </c>
      <c r="B12" s="83" t="s">
        <v>163</v>
      </c>
      <c r="C12" s="83" t="s">
        <v>165</v>
      </c>
      <c r="D12" s="90" t="s">
        <v>191</v>
      </c>
      <c r="E12" s="90"/>
      <c r="F12" s="83" t="s">
        <v>588</v>
      </c>
      <c r="G12" s="83">
        <f>IFERROR(VLOOKUP(F12,'Hoja 2'!$AX$3:$BE$176,8,FALSE)," ")</f>
        <v>83</v>
      </c>
      <c r="H12" s="83" t="str">
        <f>IFERROR(VLOOKUP(F12,'Hoja 2'!$AX$3:$BD$176,2,FALSE),"Cumplimiento de la acción")</f>
        <v xml:space="preserve">
(Sumatoria de actividades ejecutadas del plan de trabajo y cronograma del proyecto VALMARIA / Total de actividades planeadas en el plan de trabajo y cronograma del proyecto VALMARIA)  *100</v>
      </c>
      <c r="I12" s="77">
        <f>IFERROR(VLOOKUP(F12,'Hoja 2'!$AX$3:$BD$121,6,FALSE),"100%")</f>
        <v>80</v>
      </c>
      <c r="J12" s="77" t="str">
        <f>IFERROR(VLOOKUP(F12,'Hoja 2'!$AX$3:$BD$121,7,FALSE),"Acción cumplida")</f>
        <v>% de ejecución proyecto Valmaría</v>
      </c>
      <c r="K12" s="71"/>
      <c r="L12" s="91"/>
      <c r="M12" s="92"/>
      <c r="N12" s="93"/>
      <c r="O12" s="78">
        <f t="shared" si="0"/>
        <v>0</v>
      </c>
    </row>
    <row r="13" spans="1:15" s="70" customFormat="1" ht="191.25" x14ac:dyDescent="0.25">
      <c r="A13" s="83" t="s">
        <v>29</v>
      </c>
      <c r="B13" s="83" t="s">
        <v>163</v>
      </c>
      <c r="C13" s="83" t="s">
        <v>165</v>
      </c>
      <c r="D13" s="90" t="s">
        <v>191</v>
      </c>
      <c r="E13" s="90"/>
      <c r="F13" s="83" t="s">
        <v>589</v>
      </c>
      <c r="G13" s="83">
        <f>IFERROR(VLOOKUP(F13,'Hoja 2'!$AX$3:$BE$176,8,FALSE)," ")</f>
        <v>86</v>
      </c>
      <c r="H13" s="83" t="str">
        <f>IFERROR(VLOOKUP(F13,'Hoja 2'!$AX$3:$BD$176,2,FALSE),"Cumplimiento de la acción")</f>
        <v>(Total de obras de infraestructura y dotaciones especializadas realizadas en las instalaciones UPN / Total de obras de infraestructura y dotaciones especializadas programadas en el Plan Maestro de Infraestructura de la UPN (PMI-UPN)) * 100</v>
      </c>
      <c r="I13" s="77">
        <f>IFERROR(VLOOKUP(F13,'Hoja 2'!$AX$3:$BD$121,6,FALSE),"100%")</f>
        <v>35</v>
      </c>
      <c r="J13" s="77" t="str">
        <f>IFERROR(VLOOKUP(F13,'Hoja 2'!$AX$3:$BD$121,7,FALSE),"Acción cumplida")</f>
        <v>% avance plan maestro de infraestructura</v>
      </c>
      <c r="K13" s="21"/>
      <c r="L13" s="91"/>
      <c r="M13" s="92"/>
      <c r="N13" s="93"/>
      <c r="O13" s="78">
        <f t="shared" si="0"/>
        <v>0</v>
      </c>
    </row>
    <row r="14" spans="1:15" s="70" customFormat="1" ht="25.5" x14ac:dyDescent="0.25">
      <c r="A14" s="76"/>
      <c r="B14" s="76"/>
      <c r="C14" s="76"/>
      <c r="D14" s="94"/>
      <c r="E14" s="94"/>
      <c r="F14" s="76"/>
      <c r="G14" s="76" t="str">
        <f>IFERROR(VLOOKUP(F14,'Hoja 2'!$AX$3:$BE$176,8,FALSE)," ")</f>
        <v xml:space="preserve"> </v>
      </c>
      <c r="H14" s="76" t="str">
        <f>IFERROR(VLOOKUP(F14,'Hoja 2'!$AX$3:$BD$176,2,FALSE),"Cumplimiento de la acción")</f>
        <v>Cumplimiento de la acción</v>
      </c>
      <c r="I14" s="85" t="str">
        <f>IFERROR(VLOOKUP(F14,'Hoja 2'!$AX$3:$BD$121,6,FALSE),"100%")</f>
        <v>100%</v>
      </c>
      <c r="J14" s="85" t="str">
        <f>IFERROR(VLOOKUP(F14,'Hoja 2'!$AX$3:$BD$121,7,FALSE),"Acción cumplida")</f>
        <v>Acción cumplida</v>
      </c>
      <c r="K14" s="66"/>
      <c r="L14" s="91"/>
      <c r="M14" s="92"/>
      <c r="N14" s="93"/>
      <c r="O14" s="78">
        <f t="shared" si="0"/>
        <v>0</v>
      </c>
    </row>
    <row r="15" spans="1:15" s="5" customFormat="1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5" customFormat="1" x14ac:dyDescent="0.25">
      <c r="A16" s="106" t="s">
        <v>758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 s="3" customFormat="1" ht="15" customHeight="1" x14ac:dyDescent="0.25">
      <c r="A17" s="112" t="s">
        <v>752</v>
      </c>
      <c r="B17" s="112"/>
      <c r="C17" s="112"/>
      <c r="D17" s="112"/>
      <c r="E17" s="112"/>
      <c r="F17" s="112"/>
      <c r="G17" s="112"/>
      <c r="H17" s="112"/>
      <c r="I17" s="112"/>
      <c r="J17" s="113"/>
      <c r="K17" s="116" t="s">
        <v>754</v>
      </c>
      <c r="L17" s="117"/>
      <c r="M17" s="117"/>
      <c r="N17" s="117"/>
      <c r="O17" s="118"/>
    </row>
    <row r="18" spans="1:15" s="2" customFormat="1" ht="25.5" customHeight="1" x14ac:dyDescent="0.25">
      <c r="A18" s="111" t="s">
        <v>755</v>
      </c>
      <c r="B18" s="95" t="s">
        <v>91</v>
      </c>
      <c r="C18" s="95" t="s">
        <v>201</v>
      </c>
      <c r="D18" s="95" t="s">
        <v>82</v>
      </c>
      <c r="E18" s="95" t="s">
        <v>83</v>
      </c>
      <c r="F18" s="95" t="s">
        <v>32</v>
      </c>
      <c r="G18" s="95"/>
      <c r="H18" s="95" t="s">
        <v>88</v>
      </c>
      <c r="I18" s="95" t="s">
        <v>200</v>
      </c>
      <c r="J18" s="95" t="s">
        <v>33</v>
      </c>
      <c r="K18" s="114" t="s">
        <v>404</v>
      </c>
      <c r="L18" s="114" t="s">
        <v>405</v>
      </c>
      <c r="M18" s="114" t="s">
        <v>402</v>
      </c>
      <c r="N18" s="115" t="s">
        <v>202</v>
      </c>
      <c r="O18" s="114" t="s">
        <v>34</v>
      </c>
    </row>
    <row r="19" spans="1:15" s="1" customFormat="1" ht="22.5" customHeight="1" x14ac:dyDescent="0.25">
      <c r="A19" s="111"/>
      <c r="B19" s="95"/>
      <c r="C19" s="95"/>
      <c r="D19" s="95"/>
      <c r="E19" s="95"/>
      <c r="F19" s="24" t="s">
        <v>3</v>
      </c>
      <c r="G19" s="24" t="s">
        <v>4</v>
      </c>
      <c r="H19" s="95"/>
      <c r="I19" s="95"/>
      <c r="J19" s="95"/>
      <c r="K19" s="114"/>
      <c r="L19" s="114"/>
      <c r="M19" s="114"/>
      <c r="N19" s="115"/>
      <c r="O19" s="114"/>
    </row>
    <row r="20" spans="1:15" s="4" customFormat="1" ht="38.25" x14ac:dyDescent="0.25">
      <c r="A20" s="83">
        <v>73</v>
      </c>
      <c r="B20" s="69" t="s">
        <v>114</v>
      </c>
      <c r="C20" s="79" t="s">
        <v>768</v>
      </c>
      <c r="D20" s="80">
        <v>11</v>
      </c>
      <c r="E20" s="79" t="s">
        <v>772</v>
      </c>
      <c r="F20" s="81">
        <v>46055</v>
      </c>
      <c r="G20" s="82">
        <v>46371</v>
      </c>
      <c r="H20" s="75" t="s">
        <v>89</v>
      </c>
      <c r="I20" s="69" t="s">
        <v>18</v>
      </c>
      <c r="J20" s="16" t="s">
        <v>767</v>
      </c>
      <c r="K20" s="21"/>
      <c r="L20" s="19">
        <f t="shared" ref="L20:L50" si="1">IF((K20/D20)&gt;100%,100%,(K20/D20))</f>
        <v>0</v>
      </c>
      <c r="M20" s="16"/>
      <c r="N20" s="17"/>
      <c r="O20" s="16"/>
    </row>
    <row r="21" spans="1:15" s="4" customFormat="1" ht="38.25" x14ac:dyDescent="0.25">
      <c r="A21" s="83">
        <v>77</v>
      </c>
      <c r="B21" s="69" t="s">
        <v>114</v>
      </c>
      <c r="C21" s="79" t="s">
        <v>769</v>
      </c>
      <c r="D21" s="80">
        <v>1</v>
      </c>
      <c r="E21" s="79" t="s">
        <v>773</v>
      </c>
      <c r="F21" s="81">
        <v>46055</v>
      </c>
      <c r="G21" s="82">
        <v>46111</v>
      </c>
      <c r="H21" s="75" t="s">
        <v>89</v>
      </c>
      <c r="I21" s="69" t="s">
        <v>21</v>
      </c>
      <c r="J21" s="16" t="s">
        <v>767</v>
      </c>
      <c r="K21" s="21"/>
      <c r="L21" s="19">
        <f t="shared" si="1"/>
        <v>0</v>
      </c>
      <c r="M21" s="16"/>
      <c r="N21" s="17"/>
      <c r="O21" s="16"/>
    </row>
    <row r="22" spans="1:15" s="4" customFormat="1" ht="38.25" x14ac:dyDescent="0.25">
      <c r="A22" s="83">
        <v>81</v>
      </c>
      <c r="B22" s="69" t="s">
        <v>114</v>
      </c>
      <c r="C22" s="79" t="s">
        <v>770</v>
      </c>
      <c r="D22" s="80">
        <v>2</v>
      </c>
      <c r="E22" s="84" t="s">
        <v>774</v>
      </c>
      <c r="F22" s="81">
        <v>46055</v>
      </c>
      <c r="G22" s="82">
        <v>46295</v>
      </c>
      <c r="H22" s="75" t="s">
        <v>89</v>
      </c>
      <c r="I22" s="69" t="s">
        <v>35</v>
      </c>
      <c r="J22" s="16" t="s">
        <v>767</v>
      </c>
      <c r="K22" s="21"/>
      <c r="L22" s="19">
        <f t="shared" si="1"/>
        <v>0</v>
      </c>
      <c r="M22" s="16"/>
      <c r="N22" s="17"/>
      <c r="O22" s="16"/>
    </row>
    <row r="23" spans="1:15" s="4" customFormat="1" ht="71.25" customHeight="1" x14ac:dyDescent="0.25">
      <c r="A23" s="83">
        <v>83</v>
      </c>
      <c r="B23" s="69" t="s">
        <v>114</v>
      </c>
      <c r="C23" s="84" t="s">
        <v>775</v>
      </c>
      <c r="D23" s="80">
        <v>4</v>
      </c>
      <c r="E23" s="84" t="s">
        <v>774</v>
      </c>
      <c r="F23" s="81">
        <v>46055</v>
      </c>
      <c r="G23" s="82">
        <v>46295</v>
      </c>
      <c r="H23" s="75" t="s">
        <v>89</v>
      </c>
      <c r="I23" s="69" t="s">
        <v>20</v>
      </c>
      <c r="J23" s="16" t="s">
        <v>767</v>
      </c>
      <c r="K23" s="21"/>
      <c r="L23" s="19">
        <f t="shared" si="1"/>
        <v>0</v>
      </c>
      <c r="M23" s="16"/>
      <c r="N23" s="17"/>
      <c r="O23" s="16"/>
    </row>
    <row r="24" spans="1:15" s="1" customFormat="1" ht="38.25" x14ac:dyDescent="0.25">
      <c r="A24" s="83">
        <v>86</v>
      </c>
      <c r="B24" s="69" t="s">
        <v>114</v>
      </c>
      <c r="C24" s="79" t="s">
        <v>771</v>
      </c>
      <c r="D24" s="80">
        <v>4</v>
      </c>
      <c r="E24" s="84" t="s">
        <v>774</v>
      </c>
      <c r="F24" s="81">
        <v>46055</v>
      </c>
      <c r="G24" s="82">
        <v>46295</v>
      </c>
      <c r="H24" s="75" t="s">
        <v>89</v>
      </c>
      <c r="I24" s="69" t="s">
        <v>20</v>
      </c>
      <c r="J24" s="16" t="s">
        <v>767</v>
      </c>
      <c r="K24" s="20"/>
      <c r="L24" s="19">
        <f t="shared" si="1"/>
        <v>0</v>
      </c>
      <c r="M24" s="16"/>
      <c r="N24" s="17"/>
      <c r="O24" s="16"/>
    </row>
    <row r="25" spans="1:15" s="1" customFormat="1" x14ac:dyDescent="0.25">
      <c r="A25" s="76"/>
      <c r="B25" s="16"/>
      <c r="C25" s="16"/>
      <c r="D25" s="66"/>
      <c r="E25" s="16"/>
      <c r="F25" s="17"/>
      <c r="G25" s="17"/>
      <c r="H25" s="18"/>
      <c r="I25" s="16"/>
      <c r="J25" s="16"/>
      <c r="K25" s="68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76"/>
      <c r="B26" s="16"/>
      <c r="C26" s="16"/>
      <c r="D26" s="21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76"/>
      <c r="B27" s="16"/>
      <c r="C27" s="74"/>
      <c r="D27" s="66"/>
      <c r="E27" s="17"/>
      <c r="F27" s="17"/>
      <c r="G27" s="17"/>
      <c r="H27" s="18"/>
      <c r="I27" s="16"/>
      <c r="J27" s="16"/>
      <c r="K27" s="67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76"/>
      <c r="B28" s="16"/>
      <c r="C28" s="16"/>
      <c r="D28" s="66"/>
      <c r="E28" s="16"/>
      <c r="F28" s="17"/>
      <c r="G28" s="17"/>
      <c r="H28" s="18"/>
      <c r="I28" s="16"/>
      <c r="J28" s="16"/>
      <c r="K28" s="68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6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6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6"/>
      <c r="B31" s="16"/>
      <c r="C31" s="16"/>
      <c r="D31" s="68"/>
      <c r="E31" s="16"/>
      <c r="F31" s="17"/>
      <c r="G31" s="17"/>
      <c r="H31" s="18"/>
      <c r="I31" s="16"/>
      <c r="J31" s="16"/>
      <c r="K31" s="68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6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6"/>
      <c r="B33" s="16"/>
      <c r="C33" s="16"/>
      <c r="D33" s="20"/>
      <c r="E33" s="16"/>
      <c r="F33" s="86"/>
      <c r="G33" s="86"/>
      <c r="H33" s="87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6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6"/>
      <c r="B35" s="16"/>
      <c r="C35" s="16"/>
      <c r="D35" s="20"/>
      <c r="E35" s="16"/>
      <c r="F35" s="17"/>
      <c r="G35" s="17"/>
      <c r="H35" s="18"/>
      <c r="I35" s="16"/>
      <c r="J35" s="74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6"/>
      <c r="B36" s="16"/>
      <c r="C36" s="16"/>
      <c r="D36" s="20"/>
      <c r="E36" s="16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6"/>
      <c r="B37" s="16"/>
      <c r="C37" s="16"/>
      <c r="D37" s="20"/>
      <c r="E37" s="17"/>
      <c r="F37" s="17"/>
      <c r="G37" s="17"/>
      <c r="H37" s="17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6"/>
      <c r="B38" s="16"/>
      <c r="C38" s="16"/>
      <c r="D38" s="20"/>
      <c r="E38" s="16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6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1" customFormat="1" x14ac:dyDescent="0.25">
      <c r="A40" s="76"/>
      <c r="B40" s="16"/>
      <c r="C40" s="17"/>
      <c r="D40" s="20"/>
      <c r="E40" s="17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1" customFormat="1" x14ac:dyDescent="0.25">
      <c r="A41" s="76"/>
      <c r="B41" s="16"/>
      <c r="C41" s="16"/>
      <c r="D41" s="66"/>
      <c r="E41" s="16"/>
      <c r="F41" s="17"/>
      <c r="G41" s="17"/>
      <c r="H41" s="18"/>
      <c r="I41" s="16"/>
      <c r="J41" s="16"/>
      <c r="K41" s="68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6"/>
      <c r="B42" s="16"/>
      <c r="C42" s="16"/>
      <c r="D42" s="88"/>
      <c r="E42" s="16"/>
      <c r="F42" s="17"/>
      <c r="G42" s="17"/>
      <c r="H42" s="18"/>
      <c r="I42" s="89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76"/>
      <c r="B43" s="16"/>
      <c r="C43" s="17"/>
      <c r="D43" s="20"/>
      <c r="E43" s="17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6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6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76"/>
      <c r="B46" s="16"/>
      <c r="C46" s="16"/>
      <c r="D46" s="20"/>
      <c r="E46" s="16"/>
      <c r="F46" s="17"/>
      <c r="G46" s="86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1" customFormat="1" x14ac:dyDescent="0.25">
      <c r="A47" s="76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1" customFormat="1" x14ac:dyDescent="0.25">
      <c r="A48" s="76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4" customFormat="1" x14ac:dyDescent="0.25">
      <c r="A49" s="76"/>
      <c r="B49" s="16"/>
      <c r="C49" s="16"/>
      <c r="D49" s="20"/>
      <c r="E49" s="16"/>
      <c r="F49" s="17"/>
      <c r="G49" s="86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29" customFormat="1" x14ac:dyDescent="0.25">
      <c r="A50" s="76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>IF((K51/D51)&gt;100%,100%,(K51/D51))</f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ref="L52:L86" si="2">IF((K52/D52)&gt;100%,100%,(K52/D52))</f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ref="L87:L150" si="3">IF((K87/D87)&gt;100%,100%,(K87/D87))</f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ref="L151:L214" si="4">IF((K151/D151)&gt;100%,100%,(K151/D151))</f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ref="L215:L278" si="5">IF((K215/D215)&gt;100%,100%,(K215/D215))</f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ref="L279:L342" si="6">IF((K279/D279)&gt;100%,100%,(K279/D279))</f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ref="L343:L406" si="7">IF((K343/D343)&gt;100%,100%,(K343/D343))</f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ref="L407:L470" si="8">IF((K407/D407)&gt;100%,100%,(K407/D407))</f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ref="L471:L534" si="9">IF((K471/D471)&gt;100%,100%,(K471/D471))</f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ref="L535:L598" si="10">IF((K535/D535)&gt;100%,100%,(K535/D535))</f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ref="L599:L662" si="11">IF((K599/D599)&gt;100%,100%,(K599/D599))</f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ref="L663:L726" si="12">IF((K663/D663)&gt;100%,100%,(K663/D663))</f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ref="L727:L790" si="13">IF((K727/D727)&gt;100%,100%,(K727/D727))</f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ref="L791:L854" si="14">IF((K791/D791)&gt;100%,100%,(K791/D791))</f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ref="L855:L908" si="15">IF((K855/D855)&gt;100%,100%,(K855/D855))</f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</sheetData>
  <sheetProtection algorithmName="SHA-512" hashValue="aPKvUmhbzqtIqVTa3gQbRyayaNLdzfc4Wj75xJvezdcVZg3c9cgLlktR8gPoqaKmi23S0bDW7oZr8W3hlbg4MQ==" saltValue="pG2isYtCpPl+d565ltMLIA==" spinCount="100000" sheet="1" objects="1" scenarios="1" formatCells="0" insertRows="0" autoFilter="0"/>
  <dataConsolidate/>
  <mergeCells count="42">
    <mergeCell ref="H18:H19"/>
    <mergeCell ref="A18:A19"/>
    <mergeCell ref="A17:J17"/>
    <mergeCell ref="A16:O16"/>
    <mergeCell ref="C18:C19"/>
    <mergeCell ref="F18:G18"/>
    <mergeCell ref="M18:M19"/>
    <mergeCell ref="N18:N19"/>
    <mergeCell ref="O18:O19"/>
    <mergeCell ref="B18:B19"/>
    <mergeCell ref="D18:D19"/>
    <mergeCell ref="E18:E19"/>
    <mergeCell ref="K17:O17"/>
    <mergeCell ref="K18:K19"/>
    <mergeCell ref="I18:I19"/>
    <mergeCell ref="L18:L19"/>
    <mergeCell ref="J18:J19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4:N14"/>
    <mergeCell ref="D8:E8"/>
    <mergeCell ref="D9:E9"/>
    <mergeCell ref="D12:E12"/>
    <mergeCell ref="L12:N12"/>
    <mergeCell ref="D13:E13"/>
    <mergeCell ref="D14:E14"/>
    <mergeCell ref="L13:N13"/>
    <mergeCell ref="D10:E10"/>
    <mergeCell ref="L10:N10"/>
    <mergeCell ref="D11:E11"/>
    <mergeCell ref="L11:N11"/>
  </mergeCells>
  <conditionalFormatting sqref="L20:L908 O9:O14">
    <cfRule type="containsErrors" dxfId="0" priority="35">
      <formula>ISERROR(L9)</formula>
    </cfRule>
  </conditionalFormatting>
  <dataValidations count="7">
    <dataValidation type="decimal" allowBlank="1" showInputMessage="1" showErrorMessage="1" sqref="L20:L908 O9:O14" xr:uid="{2EA01066-FD7A-4D6C-8CE9-DE7DEE42B2D5}">
      <formula1>0</formula1>
      <formula2>1</formula2>
    </dataValidation>
    <dataValidation type="whole" allowBlank="1" showInputMessage="1" showErrorMessage="1" sqref="D37 D40:D1048576 D25:D34" xr:uid="{224D98CB-81BC-442F-8A05-C9A6A69055F0}">
      <formula1>1</formula1>
      <formula2>5000</formula2>
    </dataValidation>
    <dataValidation type="list" showInputMessage="1" showErrorMessage="1" sqref="N20:N908" xr:uid="{DE8880AD-4086-4615-BB21-13B881D4E458}">
      <formula1>PERIODO_DE_SEGUIMIENTO</formula1>
    </dataValidation>
    <dataValidation type="list" allowBlank="1" showInputMessage="1" showErrorMessage="1" sqref="I20:I1048576" xr:uid="{48283215-8782-4E71-AF97-A045AC9C38E9}">
      <formula1>NOMBRE_PROCESO</formula1>
    </dataValidation>
    <dataValidation type="list" allowBlank="1" showInputMessage="1" showErrorMessage="1" sqref="A9:A14" xr:uid="{158DC68B-0A81-4E54-A86A-5A2861ED78B8}">
      <formula1>Componente_de_Gestión</formula1>
    </dataValidation>
    <dataValidation type="list" allowBlank="1" showInputMessage="1" showErrorMessage="1" sqref="F9:F14" xr:uid="{DF6D8787-35A1-496C-A647-FB9901280C78}">
      <formula1>INDIRECT(D9)</formula1>
    </dataValidation>
    <dataValidation type="list" allowBlank="1" showInputMessage="1" showErrorMessage="1" sqref="B9:D14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B35:B1048576 B20:B33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B34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H20:H1048576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9" t="s">
        <v>26</v>
      </c>
      <c r="B2" s="13" t="s">
        <v>77</v>
      </c>
      <c r="C2" s="120" t="s">
        <v>40</v>
      </c>
      <c r="D2" s="120"/>
      <c r="E2" s="120"/>
      <c r="F2" s="120"/>
    </row>
    <row r="3" spans="1:57" ht="27.75" customHeight="1" x14ac:dyDescent="0.25">
      <c r="A3" s="119"/>
      <c r="B3" s="119" t="s">
        <v>42</v>
      </c>
      <c r="C3" s="119" t="s">
        <v>41</v>
      </c>
      <c r="D3" s="119" t="s">
        <v>2</v>
      </c>
      <c r="E3" s="119" t="s">
        <v>205</v>
      </c>
      <c r="F3" s="119" t="s">
        <v>206</v>
      </c>
      <c r="G3" s="119" t="s">
        <v>169</v>
      </c>
      <c r="H3" s="119" t="s">
        <v>27</v>
      </c>
      <c r="I3" s="119" t="s">
        <v>43</v>
      </c>
      <c r="J3" s="119" t="s">
        <v>44</v>
      </c>
      <c r="K3" s="119" t="s">
        <v>514</v>
      </c>
      <c r="L3" s="119" t="s">
        <v>50</v>
      </c>
      <c r="M3" s="119" t="s">
        <v>45</v>
      </c>
      <c r="N3" s="119" t="s">
        <v>46</v>
      </c>
      <c r="O3" s="119" t="s">
        <v>47</v>
      </c>
      <c r="P3" s="119" t="s">
        <v>48</v>
      </c>
      <c r="Q3" s="119" t="s">
        <v>49</v>
      </c>
      <c r="R3" s="119" t="s">
        <v>28</v>
      </c>
      <c r="S3" s="119" t="s">
        <v>207</v>
      </c>
      <c r="T3" s="119" t="s">
        <v>208</v>
      </c>
      <c r="V3" s="119" t="s">
        <v>209</v>
      </c>
      <c r="X3" s="119" t="s">
        <v>210</v>
      </c>
      <c r="Z3" s="119" t="s">
        <v>211</v>
      </c>
      <c r="AB3" s="119" t="s">
        <v>60</v>
      </c>
      <c r="AD3" s="119" t="s">
        <v>58</v>
      </c>
      <c r="AE3" s="119" t="s">
        <v>57</v>
      </c>
      <c r="AG3" s="119" t="s">
        <v>78</v>
      </c>
      <c r="AH3" s="119" t="s">
        <v>87</v>
      </c>
      <c r="AI3" s="121" t="s">
        <v>97</v>
      </c>
      <c r="AK3" s="119" t="s">
        <v>59</v>
      </c>
      <c r="AM3" s="119" t="s">
        <v>60</v>
      </c>
      <c r="AN3" s="119" t="s">
        <v>58</v>
      </c>
      <c r="AO3" s="119" t="s">
        <v>57</v>
      </c>
      <c r="AQ3" s="119" t="s">
        <v>78</v>
      </c>
      <c r="AR3" s="119" t="s">
        <v>87</v>
      </c>
      <c r="AS3" s="119" t="s">
        <v>96</v>
      </c>
      <c r="AT3" s="121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V4" s="119"/>
      <c r="X4" s="119"/>
      <c r="Z4" s="119"/>
      <c r="AB4" s="119"/>
      <c r="AD4" s="119"/>
      <c r="AE4" s="119"/>
      <c r="AG4" s="119"/>
      <c r="AH4" s="119"/>
      <c r="AI4" s="121"/>
      <c r="AK4" s="119"/>
      <c r="AM4" s="119"/>
      <c r="AN4" s="119"/>
      <c r="AO4" s="119"/>
      <c r="AQ4" s="119"/>
      <c r="AR4" s="119"/>
      <c r="AS4" s="119"/>
      <c r="AT4" s="121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2026-03-19T15:48:13Z</dcterms:modified>
</cp:coreProperties>
</file>