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040B274D-E583-4D0D-90FE-05722F590269}"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'FOR-PES-006'!$A$23:$O$916</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11" i="1"/>
  <c r="O12" i="1"/>
  <c r="O13" i="1"/>
  <c r="O14" i="1"/>
  <c r="O15" i="1"/>
  <c r="O16" i="1"/>
  <c r="O17" i="1"/>
  <c r="O18" i="1"/>
  <c r="L31" i="1"/>
  <c r="L33" i="1"/>
  <c r="L34" i="1"/>
  <c r="L35" i="1"/>
  <c r="L36" i="1"/>
  <c r="L37" i="1"/>
  <c r="L38" i="1"/>
  <c r="L39" i="1"/>
  <c r="L40" i="1"/>
  <c r="L41" i="1"/>
  <c r="L42" i="1"/>
  <c r="L43" i="1"/>
  <c r="L44" i="1"/>
  <c r="L45" i="1"/>
  <c r="L46" i="1"/>
  <c r="L47" i="1"/>
  <c r="L48" i="1"/>
  <c r="L49" i="1"/>
  <c r="L50" i="1"/>
  <c r="L25" i="1" l="1"/>
  <c r="L26" i="1"/>
  <c r="J17" i="1"/>
  <c r="I17" i="1"/>
  <c r="H17" i="1"/>
  <c r="J16" i="1"/>
  <c r="I16" i="1"/>
  <c r="H16" i="1"/>
  <c r="G16" i="1"/>
  <c r="J15" i="1"/>
  <c r="I15" i="1"/>
  <c r="H15" i="1"/>
  <c r="G15" i="1"/>
  <c r="J14" i="1"/>
  <c r="I14" i="1"/>
  <c r="H14" i="1"/>
  <c r="G14" i="1"/>
  <c r="J13" i="1"/>
  <c r="I13" i="1"/>
  <c r="H13" i="1"/>
  <c r="G13" i="1"/>
  <c r="J12" i="1"/>
  <c r="I12" i="1"/>
  <c r="H12" i="1"/>
  <c r="G12" i="1"/>
  <c r="G10" i="1"/>
  <c r="H10" i="1"/>
  <c r="I10" i="1"/>
  <c r="J10" i="1"/>
  <c r="G11" i="1"/>
  <c r="H11" i="1"/>
  <c r="I11" i="1"/>
  <c r="J11" i="1"/>
  <c r="L24" i="1"/>
  <c r="L27" i="1"/>
  <c r="L28" i="1"/>
  <c r="L29" i="1"/>
  <c r="L30" i="1"/>
  <c r="L32" i="1"/>
  <c r="L51" i="1"/>
  <c r="L52" i="1"/>
  <c r="L53" i="1"/>
  <c r="L54" i="1"/>
  <c r="L55" i="1"/>
  <c r="L56" i="1"/>
  <c r="L57" i="1"/>
  <c r="L58" i="1"/>
  <c r="I18" i="1" l="1"/>
  <c r="I9" i="1"/>
  <c r="O9" i="1" s="1"/>
  <c r="J18" i="1"/>
  <c r="J9" i="1"/>
  <c r="H18" i="1" l="1"/>
  <c r="H9" i="1"/>
  <c r="G18" i="1"/>
  <c r="G9" i="1"/>
  <c r="L916" i="1" l="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<sst xmlns="http://schemas.openxmlformats.org/spreadsheetml/2006/main" count="1296" uniqueCount="798">
  <si>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</si>
  <si>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</si>
  <si>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</si>
  <si>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</si>
  <si>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</si>
  <si>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</si>
  <si>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</si>
  <si>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</si>
  <si>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</si>
  <si>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</si>
  <si>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</si>
  <si>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</si>
  <si>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</si>
  <si>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</si>
  <si>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</si>
  <si>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</si>
  <si>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</si>
  <si>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</si>
  <si>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</si>
  <si>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</si>
  <si>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</si>
  <si>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</si>
  <si>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</si>
  <si>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</si>
  <si>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</si>
  <si>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</si>
  <si>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</si>
  <si>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</si>
  <si>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</si>
  <si>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</si>
  <si>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</si>
  <si>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</si>
  <si>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</si>
  <si>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</si>
  <si>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</si>
  <si>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</si>
  <si>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</si>
  <si>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</si>
  <si>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</si>
  <si>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</si>
  <si>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</si>
  <si>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</si>
  <si>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</si>
  <si>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</si>
  <si>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</si>
  <si>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</si>
  <si>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</si>
  <si>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</si>
  <si>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</si>
  <si>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</si>
  <si>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</si>
  <si>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</si>
  <si>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</si>
  <si>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</si>
  <si>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</si>
  <si>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</si>
  <si>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</si>
  <si>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</si>
  <si>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</si>
  <si>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</si>
  <si>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</si>
  <si>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</si>
  <si>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</si>
  <si>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</si>
  <si>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</si>
  <si>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</si>
  <si>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</si>
  <si>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</si>
  <si>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</si>
  <si>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</si>
  <si>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</si>
  <si>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</si>
  <si>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</si>
  <si>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</si>
  <si>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</si>
  <si>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</si>
  <si>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</si>
  <si>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</si>
  <si>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</si>
  <si>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</si>
  <si>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</si>
  <si>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</si>
  <si>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</si>
  <si>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</si>
  <si>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</si>
  <si>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</si>
  <si>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</si>
  <si>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</si>
  <si>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</si>
  <si>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</si>
  <si>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</si>
  <si>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</si>
  <si>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</si>
  <si>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</si>
  <si>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</si>
  <si>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</si>
  <si>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</si>
  <si>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</si>
  <si>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</si>
  <si>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</si>
  <si>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</si>
  <si>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</si>
  <si>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</si>
  <si>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</si>
  <si>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</si>
  <si>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</si>
  <si>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</si>
  <si>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</si>
  <si>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</si>
  <si>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</si>
  <si>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</si>
  <si>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</si>
  <si>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</si>
  <si>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</si>
  <si>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</si>
  <si>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</si>
  <si>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</si>
  <si>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</si>
  <si>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</si>
  <si>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</si>
  <si>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</si>
  <si>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</si>
  <si>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</si>
  <si>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</si>
  <si>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</si>
  <si>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</si>
  <si>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</si>
  <si>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</si>
  <si>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</si>
  <si>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</si>
  <si>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</si>
  <si>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</si>
  <si>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</si>
  <si>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</si>
  <si>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</si>
  <si>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</si>
  <si>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</si>
  <si>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</si>
  <si>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</si>
  <si>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</si>
  <si>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</si>
  <si>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</si>
  <si>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</si>
  <si>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</si>
  <si>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</si>
  <si>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</si>
  <si>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</si>
  <si>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</si>
  <si>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</si>
  <si>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</si>
  <si>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</si>
  <si>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</si>
  <si>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</si>
  <si>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</si>
  <si>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</si>
  <si>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</si>
  <si>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</si>
  <si>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</si>
  <si>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</si>
  <si>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</si>
  <si>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</si>
  <si>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</si>
  <si>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</si>
  <si>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</si>
  <si>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</si>
  <si>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</si>
  <si>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</si>
  <si>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</si>
  <si>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</si>
  <si>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</si>
  <si>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</si>
  <si>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</si>
  <si>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</si>
  <si>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</si>
  <si>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</si>
  <si>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</si>
  <si>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</si>
  <si>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</si>
  <si>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</si>
  <si>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</si>
  <si>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</si>
  <si>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</si>
  <si>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</si>
  <si>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</si>
  <si>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</si>
  <si>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</si>
  <si>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</si>
  <si>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</si>
  <si>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</si>
  <si>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</si>
  <si>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</si>
  <si>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</si>
  <si>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</si>
  <si>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</si>
  <si>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</si>
  <si>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</si>
  <si>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</si>
  <si>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</si>
  <si>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</si>
  <si>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</si>
  <si>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</si>
  <si>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</si>
  <si>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</si>
  <si>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</si>
  <si>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</si>
  <si>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</si>
  <si>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</si>
  <si>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</si>
  <si>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</si>
  <si>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</si>
  <si>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</si>
  <si>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</si>
  <si>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</si>
  <si>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</si>
  <si>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</si>
  <si>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</si>
  <si>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</si>
  <si>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</si>
  <si>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</si>
  <si>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</si>
  <si>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</si>
  <si>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</si>
  <si>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</si>
  <si>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</si>
  <si>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</si>
  <si>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</si>
  <si>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</si>
  <si>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</si>
  <si>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</si>
  <si>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</si>
  <si>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</si>
  <si>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</si>
  <si>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</si>
  <si>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</si>
  <si>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</si>
  <si>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</si>
  <si>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</si>
  <si>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</si>
  <si>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</si>
  <si>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</si>
  <si>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</si>
  <si>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</si>
  <si>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</si>
  <si>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</si>
  <si>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</si>
  <si>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</si>
  <si>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</si>
  <si>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</si>
  <si>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</si>
  <si>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</si>
  <si>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</si>
  <si>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</si>
  <si>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</si>
  <si>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</si>
  <si>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</si>
  <si>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</si>
  <si>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</si>
  <si>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</si>
  <si>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</si>
  <si>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</si>
  <si>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</si>
  <si>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</si>
  <si>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</si>
  <si>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</si>
  <si>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</si>
  <si>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</si>
  <si>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</si>
  <si>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</si>
  <si>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</si>
  <si>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</si>
  <si>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</si>
  <si>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</si>
  <si>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</si>
  <si>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</si>
  <si>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</si>
  <si>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</si>
  <si>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</si>
  <si>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</si>
  <si>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</si>
  <si>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</si>
  <si>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</si>
  <si>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</si>
  <si>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</si>
  <si>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</si>
  <si>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</si>
  <si>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</si>
  <si>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</si>
  <si>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</si>
  <si>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</si>
  <si>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</si>
  <si>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</si>
  <si>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</si>
  <si>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</si>
  <si>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</si>
  <si>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</si>
  <si>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</si>
  <si>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</si>
  <si>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</si>
  <si>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</si>
  <si>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</si>
  <si>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</si>
  <si>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</si>
  <si>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</si>
  <si>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</si>
  <si>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</si>
  <si>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</si>
  <si>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</si>
  <si>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</si>
  <si>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</si>
  <si>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</si>
  <si>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</si>
  <si>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</si>
  <si>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</si>
  <si>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</si>
  <si>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</si>
  <si>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</si>
  <si>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</si>
  <si>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</si>
  <si>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</si>
  <si>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</si>
  <si>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</si>
  <si>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</si>
  <si>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</si>
  <si>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</si>
  <si>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</si>
  <si>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</si>
  <si>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</si>
  <si>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</si>
  <si>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</si>
  <si>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</si>
  <si>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</si>
  <si>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</si>
  <si>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</si>
  <si>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</si>
  <si>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</si>
  <si>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</si>
  <si>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</si>
  <si>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</si>
  <si>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</si>
  <si>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</si>
  <si>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</si>
  <si>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</si>
  <si>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</si>
  <si>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</si>
  <si>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</si>
  <si>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</si>
  <si>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</si>
  <si>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</si>
  <si>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</si>
  <si>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</si>
  <si>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</si>
  <si>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</si>
  <si>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</si>
  <si>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</si>
  <si>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</si>
  <si>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</si>
  <si>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</si>
  <si>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</si>
  <si>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</si>
  <si>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</si>
  <si>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</si>
  <si>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</si>
  <si>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</si>
  <si>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</si>
  <si>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</si>
  <si>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</si>
  <si>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</si>
  <si>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</si>
  <si>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</si>
  <si>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</si>
  <si>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</si>
  <si>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</si>
  <si>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</si>
  <si>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</si>
  <si>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</si>
  <si>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</si>
  <si>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</si>
  <si>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</si>
  <si>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</si>
  <si>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</si>
  <si>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</si>
  <si>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</si>
  <si>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</si>
  <si>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</si>
  <si>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</si>
  <si>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</si>
  <si>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</si>
  <si>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</si>
  <si>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</si>
  <si>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</si>
  <si>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</si>
  <si>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</si>
  <si>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</si>
  <si>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</si>
  <si>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</si>
  <si>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</si>
  <si>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</si>
  <si>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</si>
  <si>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</si>
  <si>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</si>
  <si>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</si>
  <si>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</si>
  <si>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</si>
  <si>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</si>
  <si>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</si>
  <si>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</si>
  <si>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</si>
  <si>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</si>
  <si>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</si>
  <si>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</si>
  <si>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</si>
  <si>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</si>
  <si>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</si>
  <si>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</si>
  <si>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</si>
  <si>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</si>
  <si>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</si>
  <si>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</si>
  <si>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</si>
  <si>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</si>
  <si>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</si>
  <si>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</si>
  <si>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</si>
  <si>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</si>
  <si>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</si>
  <si>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</si>
  <si>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</si>
  <si>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</si>
  <si>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</si>
  <si>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</si>
  <si>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</si>
  <si>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</si>
  <si>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</si>
  <si>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</si>
  <si>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</si>
  <si>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</si>
  <si>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</si>
  <si>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</si>
  <si>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</si>
  <si>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</si>
  <si>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</si>
  <si>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</si>
  <si>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</si>
  <si>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</si>
  <si>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</si>
  <si>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</si>
  <si>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</si>
  <si>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</si>
  <si>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</si>
  <si>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</si>
  <si>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</si>
  <si>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</si>
  <si>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</si>
  <si>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</si>
  <si>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</si>
  <si>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</si>
  <si>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</si>
  <si>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</si>
  <si>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</si>
  <si>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</si>
  <si>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</si>
  <si>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</si>
  <si>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</si>
  <si>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</si>
  <si>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</si>
  <si>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</si>
  <si>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</si>
  <si>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</si>
  <si>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</si>
  <si>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</si>
  <si>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</si>
  <si>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</si>
  <si>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</si>
  <si>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</si>
  <si>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</si>
  <si>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</si>
  <si>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</si>
  <si>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</si>
  <si>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</si>
  <si>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</si>
  <si>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</si>
  <si>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</si>
  <si>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</si>
  <si>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</si>
  <si>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</si>
  <si>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</si>
  <si>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</si>
  <si>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</si>
  <si>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</si>
  <si>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</si>
  <si>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</si>
  <si>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</si>
  <si>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</si>
  <si>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</si>
  <si>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</si>
  <si>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</si>
  <si>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</si>
  <si>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</si>
  <si>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</si>
  <si>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</si>
  <si>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</si>
  <si>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</si>
  <si>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</si>
  <si>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</si>
  <si>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</si>
  <si>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</si>
  <si>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</si>
  <si>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</si>
  <si>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</si>
  <si>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</si>
  <si>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</si>
  <si>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</si>
  <si>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</si>
  <si>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</si>
  <si>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</si>
  <si>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</si>
  <si>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</si>
  <si>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</si>
  <si>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</si>
  <si>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</si>
  <si>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</si>
  <si>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</si>
  <si>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</si>
  <si>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</si>
  <si>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</si>
  <si>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</si>
  <si>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</si>
  <si>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</si>
  <si>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</si>
  <si>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</si>
  <si>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</si>
  <si>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</si>
  <si>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</si>
  <si>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</si>
  <si>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</si>
  <si>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</si>
  <si>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</si>
  <si>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</si>
  <si>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</si>
  <si>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</si>
  <si>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</si>
  <si>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</si>
  <si>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</si>
  <si>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</si>
  <si>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</si>
  <si>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</si>
  <si>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</si>
  <si>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</si>
  <si>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</si>
  <si>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</si>
  <si>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</si>
  <si>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</si>
  <si>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</si>
  <si>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</si>
  <si>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</si>
  <si>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</si>
  <si>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</si>
  <si>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</si>
  <si>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</si>
  <si>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</si>
  <si>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</si>
  <si>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</si>
  <si>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</si>
  <si>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</si>
  <si>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</si>
  <si>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</si>
  <si>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</si>
  <si>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</si>
  <si>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</si>
  <si>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</si>
  <si>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</si>
  <si>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</si>
  <si>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</si>
  <si>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</si>
  <si>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</si>
  <si>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</si>
  <si>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</si>
  <si>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</si>
  <si>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</si>
  <si>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</si>
  <si>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</si>
  <si>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</si>
  <si>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</si>
  <si>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</si>
  <si>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</si>
  <si>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</si>
  <si>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</si>
  <si>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</si>
  <si>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</si>
  <si>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</si>
  <si>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</si>
  <si>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</si>
  <si>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</si>
  <si>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</si>
  <si>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</si>
  <si>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</si>
  <si>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</si>
  <si>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</si>
  <si>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</si>
  <si>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</si>
  <si>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</si>
  <si>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</si>
  <si>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</si>
  <si>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</si>
  <si>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</si>
  <si>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</si>
  <si>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</si>
  <si>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</si>
  <si>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</si>
  <si>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</si>
  <si>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</si>
  <si>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</si>
  <si>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</si>
  <si>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</si>
  <si>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</si>
  <si>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</si>
  <si>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</si>
  <si>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</si>
  <si>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</si>
  <si>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</si>
  <si>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</si>
  <si>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</si>
  <si>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</si>
  <si>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</si>
  <si>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</si>
  <si>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</si>
  <si>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</si>
  <si>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</si>
  <si>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</si>
  <si>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</si>
  <si>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</si>
  <si>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</si>
  <si>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</si>
  <si>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</si>
  <si>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</si>
  <si>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</si>
  <si>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</si>
  <si>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</si>
  <si>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</si>
  <si>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</si>
  <si>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</si>
  <si>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</si>
  <si>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</si>
  <si>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</si>
  <si>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</si>
  <si>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</si>
  <si>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</si>
  <si>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</si>
  <si>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</si>
  <si>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</si>
  <si>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</si>
  <si>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</si>
  <si>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</si>
  <si>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</si>
  <si>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</si>
  <si>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</si>
  <si>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</si>
  <si>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</si>
  <si>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</si>
  <si>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</si>
  <si>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</si>
  <si>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</si>
  <si>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</si>
  <si>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</si>
  <si>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</si>
  <si>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</si>
  <si>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</si>
  <si>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</si>
  <si>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</si>
  <si>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</si>
  <si>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</si>
  <si>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</si>
  <si>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</si>
  <si>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</si>
  <si>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</si>
  <si>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</si>
  <si>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</si>
  <si>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</si>
  <si>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</si>
  <si>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</si>
  <si>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</si>
  <si>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</si>
  <si>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</si>
  <si>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</si>
  <si>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</si>
  <si>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</si>
  <si>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</si>
  <si>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</si>
  <si>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</si>
  <si>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</si>
  <si>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</si>
  <si>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</si>
  <si>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</si>
  <si>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</si>
  <si>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</si>
  <si>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</si>
  <si>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</si>
  <si>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</si>
  <si>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</si>
  <si>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</si>
  <si>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</si>
  <si>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</si>
  <si>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</si>
  <si>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</si>
  <si>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</si>
  <si>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</si>
  <si>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</si>
  <si>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</si>
  <si>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</si>
  <si>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</si>
  <si>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</si>
  <si>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</si>
  <si>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</si>
  <si>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</si>
  <si>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</si>
  <si>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</si>
  <si>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</si>
  <si>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</si>
  <si>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</si>
  <si>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</si>
  <si>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</si>
  <si>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</si>
  <si>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</si>
  <si>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</si>
  <si>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</si>
  <si>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</si>
  <si>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</si>
  <si>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</si>
  <si>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</si>
  <si>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</si>
  <si>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</si>
  <si>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</si>
  <si>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</si>
  <si>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</si>
  <si>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</si>
  <si>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</si>
  <si>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</si>
  <si>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</si>
  <si>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</si>
  <si>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</si>
  <si>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</si>
  <si>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</si>
  <si>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</si>
  <si>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</si>
  <si>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</si>
  <si>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</si>
  <si>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</si>
  <si>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</si>
  <si>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</si>
  <si>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</si>
  <si>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</si>
  <si>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</si>
  <si>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</si>
  <si>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</si>
  <si>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</si>
  <si>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</si>
  <si>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</si>
  <si>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</si>
  <si>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</si>
  <si>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</si>
  <si>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</si>
  <si>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</si>
  <si>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</si>
  <si>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</si>
  <si>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</si>
  <si>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</si>
  <si>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</si>
  <si>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AM-GSI-022023 1.2: En la visita de campo efectuada a la sede de Valmaría, el Nogal, el Parque Nacional, Biblioteca, entre otras, Nacional, se observó que las salas informáticas ubicadas en esas instalaciones no están administradas por la Subdirección de Gestión de Sistemas de información, como lo indica la Resolución 696 de16 de junio de 2005, Manual de políticas, normas y procedimientos para la administración de los recursos computacionales informáticos, multimediales y de comunicaciones de propiedad de la Universidad Pedagógica Nacional, lo que no permite realizar un mayor control, seguimiento, armonización con el plan de trabajo y gobernanza sobre las funciones de los funcionarios asignados para la administración de esas salas. Sin embargo, los recursos tecnológicos son parte del proceso de la Subdirección.</t>
  </si>
  <si>
    <t>Porque durante la implementación de los procedimientos en las administraciones de la Subdirección de Gestión de Sistemas de Información pasadas no se tuvo en cuenta los lineamientos definidos en la Resolución 696 de 16 de junio de 2005.
Porque no se acordó con los Directores de las sedes de Valmaría, el Nogal, el Parque Nacional y Biblioteca, la administración de las salas de informática de esas sedes.
Porque durante la ejecución de las actividades del proceso de Subdirección de Gestión de Sistemas de Información no se ha tenido en cuenta los lineamientos descritos en la Resolución 696 de 16 de junio de 2005.
Por que la resolución 696 de 16 junio de 2005 se encuentra desactualizada frente a los procedimientos documentados.</t>
  </si>
  <si>
    <t>OM-16-2024</t>
  </si>
  <si>
    <t>Ninguna</t>
  </si>
  <si>
    <t>Realizar seguimiento a la implementación del desarrollo de inclusión del canal de denuncia anónima por actos de corrupción en el formulario de PQRSFD de la UPN, de acuerdo a lo establecido en el Contrato de Prestación de Servicios 1432 de 2025.</t>
  </si>
  <si>
    <t>Seguimientos de implementación del canal de denuncia anónima por actos de corrupción</t>
  </si>
  <si>
    <t>Responder de forma oportuna, efectiva y de fondo las PQRSFD asignadas a la Subdirección de Gestión de Sistemas de Información, de acuerdo a los lineamientos del procedimiento PRO-GGU-003.</t>
  </si>
  <si>
    <t>PQRSFD resueltas oportunamente</t>
  </si>
  <si>
    <t>Gestionar el traslado del personal de las salas de informática de la UPN a sistemas, de acuerdo con lo establecido en la Resolución 0696 de 2005</t>
  </si>
  <si>
    <t>Instalar las licencias de software especializado en administración, seguridad y protección de la información, con el fin de garantizar la continuidad operativa y la integridad de los sistemas de información de la Universidad Pedagógica Nacional</t>
  </si>
  <si>
    <t>Renovar, optimizar y administrar el parque tecnológico institucional , con el fin de fortalecer la capacidad operativa y garantizar un soporte eficiente a los procesos misionales de la institución</t>
  </si>
  <si>
    <t>Identificar y documentar de manera clara y estructurada los requerimientos del área de Talento Humano, con el fin de desarrollar el software a la ultima versión de forma que optimice la gestión de empleados, garantice la eficiencia de los procesos y responda a las necesidades reales de la organización</t>
  </si>
  <si>
    <t>Licencias de uso de software especializado instalado.</t>
  </si>
  <si>
    <t>Equipos de cómputo renovados en salas de informática, áreas académicas y administrativas</t>
  </si>
  <si>
    <t>Diseño de nuevas funcionalidades del Académico Class pregrado y Centro de Lenguas</t>
  </si>
  <si>
    <t>Software de Talento Humano actualizado en versión en la infraestructura tecnológica de la Universidad Pedagógica Nacional</t>
  </si>
  <si>
    <t>Actualizar matriz de riesgos del proceso de Gestión de Sistemas Informáticos de acuerdo a lo relacionado con soborno, fraude y lavado de activos.</t>
  </si>
  <si>
    <t>Matriz de riesgos actualizada</t>
  </si>
  <si>
    <t>Reunión con los lideres de proceso realizada.</t>
  </si>
  <si>
    <t>Actualizar matriz de los activos de información publicados en el portal de datos abiertos del estado colombiano (https://www.datos.gov.co)</t>
  </si>
  <si>
    <t>matriz de los activos de información publicados en el portal de datos abiertos del estado colombiano actualizada</t>
  </si>
  <si>
    <t xml:space="preserve">Completar fase 3 (Construir) y fase 4 (socialización) del PETI para comenzar su implementación. </t>
  </si>
  <si>
    <t>Fase 3 y 4 completadas</t>
  </si>
  <si>
    <t>Construir las partes 2 (Diseño de la arquitectura) y 3 (Proyección de implementación de la articulación) requeridas para terminar el documento de articulación de los Sistemas de Información de la UPN.</t>
  </si>
  <si>
    <t>Partes 2 y 3 del documento de articulación construidas</t>
  </si>
  <si>
    <t>Articular sistemas de información de la Universidad</t>
  </si>
  <si>
    <t>Proyecto "Mejoramiento de la infraestructura tecnológica" V2</t>
  </si>
  <si>
    <t>Gestión de traslado del personal de salas de informática realizado</t>
  </si>
  <si>
    <t>Realizar reunión con los líderes de Proceso que les aplique, el manejo y gestión del ciclo de vida de los conjuntos de los datos abiertos a publicar y establecer las responsabilidades para su gestión y seguimiento.</t>
  </si>
  <si>
    <t>Sistemas de información de la Universidad articulados</t>
  </si>
  <si>
    <t>Identificar y documentar de manera clara y estructurada los requerimientos de desarrollo del software académico Class para contratar los desarrollos de software y actualizaciones de los procesos universitarios, de pregrado y Centro de Lenguas, garantizando la organización, integridad y acceso oportuno a la información académica, en cumplimiento de las necesidades institucionales y normativas de la Universidad Pedagógica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</si>
</sst>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6"/>
  <sheetViews>
    <sheetView showGridLines="0" tabSelected="1" view="pageBreakPreview"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757</v>
      </c>
      <c r="L2" s="104"/>
      <c r="M2" s="104"/>
      <c r="N2" s="104"/>
      <c r="O2" s="104"/>
    </row>
    <row r="3" spans="1:15" s="1" customFormat="1" ht="24" customHeight="1" x14ac:dyDescent="0.25">
      <c r="A3" s="105"/>
      <c r="B3" s="100"/>
      <c r="C3" s="100"/>
      <c r="D3" s="100"/>
      <c r="E3" s="100"/>
      <c r="F3" s="100"/>
      <c r="G3" s="100"/>
      <c r="H3" s="100"/>
      <c r="I3" s="100"/>
      <c r="J3" s="100"/>
      <c r="K3" s="104" t="s">
        <v>756</v>
      </c>
      <c r="L3" s="104"/>
      <c r="M3" s="104"/>
      <c r="N3" s="104"/>
      <c r="O3" s="104"/>
    </row>
    <row r="4" spans="1:15" s="1" customFormat="1" ht="28.5" customHeight="1" x14ac:dyDescent="0.25">
      <c r="A4" s="106" t="s">
        <v>766</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203</v>
      </c>
      <c r="B6" s="94"/>
      <c r="C6" s="94"/>
      <c r="D6" s="94"/>
      <c r="E6" s="94"/>
      <c r="F6" s="94"/>
      <c r="G6" s="94"/>
      <c r="H6" s="94"/>
      <c r="I6" s="94"/>
      <c r="J6" s="94"/>
      <c r="K6" s="94"/>
      <c r="L6" s="94"/>
      <c r="M6" s="94"/>
      <c r="N6" s="94"/>
      <c r="O6" s="94"/>
    </row>
    <row r="7" spans="1:15" s="5" customFormat="1" ht="18" customHeight="1" x14ac:dyDescent="0.25">
      <c r="A7" s="101" t="s">
        <v>5</v>
      </c>
      <c r="B7" s="102"/>
      <c r="C7" s="102"/>
      <c r="D7" s="102"/>
      <c r="E7" s="102"/>
      <c r="F7" s="103"/>
      <c r="G7" s="101" t="s">
        <v>204</v>
      </c>
      <c r="H7" s="102"/>
      <c r="I7" s="103"/>
      <c r="J7" s="25">
        <v>2026</v>
      </c>
      <c r="K7" s="109" t="s">
        <v>753</v>
      </c>
      <c r="L7" s="109"/>
      <c r="M7" s="109"/>
      <c r="N7" s="109"/>
      <c r="O7" s="109"/>
    </row>
    <row r="8" spans="1:15" s="5" customFormat="1" ht="24" x14ac:dyDescent="0.25">
      <c r="A8" s="49" t="s">
        <v>0</v>
      </c>
      <c r="B8" s="49" t="s">
        <v>1</v>
      </c>
      <c r="C8" s="49" t="s">
        <v>2</v>
      </c>
      <c r="D8" s="113" t="s">
        <v>397</v>
      </c>
      <c r="E8" s="113"/>
      <c r="F8" s="56" t="s">
        <v>398</v>
      </c>
      <c r="G8" s="57" t="s">
        <v>400</v>
      </c>
      <c r="H8" s="49" t="s">
        <v>515</v>
      </c>
      <c r="I8" s="49" t="s">
        <v>82</v>
      </c>
      <c r="J8" s="50" t="s">
        <v>83</v>
      </c>
      <c r="K8" s="48" t="s">
        <v>401</v>
      </c>
      <c r="L8" s="110" t="s">
        <v>403</v>
      </c>
      <c r="M8" s="111"/>
      <c r="N8" s="112"/>
      <c r="O8" s="48" t="s">
        <v>84</v>
      </c>
    </row>
    <row r="9" spans="1:15" s="70" customFormat="1" ht="153" x14ac:dyDescent="0.25">
      <c r="A9" s="83" t="s">
        <v>28</v>
      </c>
      <c r="B9" s="83" t="s">
        <v>212</v>
      </c>
      <c r="C9" s="83" t="s">
        <v>208</v>
      </c>
      <c r="D9" s="84" t="s">
        <v>213</v>
      </c>
      <c r="E9" s="84"/>
      <c r="F9" s="83" t="s">
        <v>231</v>
      </c>
      <c r="G9" s="83" t="str">
        <f>IFERROR(VLOOKUP(F9,'Hoja 2'!$AX$3:$BE$176,8,FALSE)," ")</f>
        <v>PTEP 03</v>
      </c>
      <c r="H9" s="83" t="str">
        <f>IFERROR(VLOOKUP(F9,'Hoja 2'!$AX$3:$BD$176,2,FALSE),"Cumplimiento de la acción")</f>
        <v>Cumplimiento de la acción</v>
      </c>
      <c r="I9" s="81" t="str">
        <f>IFERROR(VLOOKUP(F9,'Hoja 2'!$AX$3:$BD$121,6,FALSE),"100%")</f>
        <v>100%</v>
      </c>
      <c r="J9" s="81" t="str">
        <f>IFERROR(VLOOKUP(F9,'Hoja 2'!$AX$3:$BD$121,7,FALSE),"Acción cumplida")</f>
        <v>Acción cumplida</v>
      </c>
      <c r="K9" s="21"/>
      <c r="L9" s="85"/>
      <c r="M9" s="86"/>
      <c r="N9" s="87"/>
      <c r="O9" s="82">
        <f t="shared" ref="O9:O18" si="0">IF(((K9)/I9)&gt;100%,100%,((K9)/I9))</f>
        <v>0</v>
      </c>
    </row>
    <row r="10" spans="1:15" s="70" customFormat="1" ht="140.25" x14ac:dyDescent="0.25">
      <c r="A10" s="83" t="s">
        <v>28</v>
      </c>
      <c r="B10" s="83" t="s">
        <v>212</v>
      </c>
      <c r="C10" s="83" t="s">
        <v>208</v>
      </c>
      <c r="D10" s="84" t="s">
        <v>222</v>
      </c>
      <c r="E10" s="84"/>
      <c r="F10" s="83" t="s">
        <v>242</v>
      </c>
      <c r="G10" s="83" t="str">
        <f>IFERROR(VLOOKUP(F10,'Hoja 2'!$AX$3:$BE$176,8,FALSE)," ")</f>
        <v>PTEP 07</v>
      </c>
      <c r="H10" s="83" t="str">
        <f>IFERROR(VLOOKUP(F10,'Hoja 2'!$AX$3:$BD$176,2,FALSE),"Cumplimiento de la acción")</f>
        <v>Cumplimiento de la acción</v>
      </c>
      <c r="I10" s="81" t="str">
        <f>IFERROR(VLOOKUP(F10,'Hoja 2'!$AX$3:$BD$121,6,FALSE),"100%")</f>
        <v>100%</v>
      </c>
      <c r="J10" s="81" t="str">
        <f>IFERROR(VLOOKUP(F10,'Hoja 2'!$AX$3:$BD$121,7,FALSE),"Acción cumplida")</f>
        <v>Acción cumplida</v>
      </c>
      <c r="K10" s="21"/>
      <c r="L10" s="85"/>
      <c r="M10" s="86"/>
      <c r="N10" s="87"/>
      <c r="O10" s="82">
        <f t="shared" si="0"/>
        <v>0</v>
      </c>
    </row>
    <row r="11" spans="1:15" s="70" customFormat="1" ht="153" x14ac:dyDescent="0.25">
      <c r="A11" s="83" t="s">
        <v>28</v>
      </c>
      <c r="B11" s="83" t="s">
        <v>212</v>
      </c>
      <c r="C11" s="83" t="s">
        <v>208</v>
      </c>
      <c r="D11" s="84" t="s">
        <v>230</v>
      </c>
      <c r="E11" s="84"/>
      <c r="F11" s="83" t="s">
        <v>257</v>
      </c>
      <c r="G11" s="83" t="str">
        <f>IFERROR(VLOOKUP(F11,'Hoja 2'!$AX$3:$BE$176,8,FALSE)," ")</f>
        <v>PTEP 14</v>
      </c>
      <c r="H11" s="83" t="str">
        <f>IFERROR(VLOOKUP(F11,'Hoja 2'!$AX$3:$BD$176,2,FALSE),"Cumplimiento de la acción")</f>
        <v>Cumplimiento de la acción</v>
      </c>
      <c r="I11" s="81" t="str">
        <f>IFERROR(VLOOKUP(F11,'Hoja 2'!$AX$3:$BD$121,6,FALSE),"100%")</f>
        <v>100%</v>
      </c>
      <c r="J11" s="81" t="str">
        <f>IFERROR(VLOOKUP(F11,'Hoja 2'!$AX$3:$BD$121,7,FALSE),"Acción cumplida")</f>
        <v>Acción cumplida</v>
      </c>
      <c r="K11" s="21"/>
      <c r="L11" s="85"/>
      <c r="M11" s="86"/>
      <c r="N11" s="87"/>
      <c r="O11" s="82">
        <f t="shared" si="0"/>
        <v>0</v>
      </c>
    </row>
    <row r="12" spans="1:15" s="70" customFormat="1" ht="102" x14ac:dyDescent="0.25">
      <c r="A12" s="83" t="s">
        <v>28</v>
      </c>
      <c r="B12" s="83" t="s">
        <v>212</v>
      </c>
      <c r="C12" s="83" t="s">
        <v>210</v>
      </c>
      <c r="D12" s="84" t="s">
        <v>216</v>
      </c>
      <c r="E12" s="84"/>
      <c r="F12" s="83" t="s">
        <v>227</v>
      </c>
      <c r="G12" s="83" t="str">
        <f>IFERROR(VLOOKUP(F12,'Hoja 2'!$AX$3:$BE$176,8,FALSE)," ")</f>
        <v>PTEP 20</v>
      </c>
      <c r="H12" s="83" t="str">
        <f>IFERROR(VLOOKUP(F12,'Hoja 2'!$AX$3:$BD$176,2,FALSE),"Cumplimiento de la acción")</f>
        <v>Cumplimiento de la acción</v>
      </c>
      <c r="I12" s="81" t="str">
        <f>IFERROR(VLOOKUP(F12,'Hoja 2'!$AX$3:$BD$121,6,FALSE),"100%")</f>
        <v>100%</v>
      </c>
      <c r="J12" s="81" t="str">
        <f>IFERROR(VLOOKUP(F12,'Hoja 2'!$AX$3:$BD$121,7,FALSE),"Acción cumplida")</f>
        <v>Acción cumplida</v>
      </c>
      <c r="K12" s="21"/>
      <c r="L12" s="85"/>
      <c r="M12" s="86"/>
      <c r="N12" s="87"/>
      <c r="O12" s="82">
        <f t="shared" si="0"/>
        <v>0</v>
      </c>
    </row>
    <row r="13" spans="1:15" s="70" customFormat="1" ht="76.5" x14ac:dyDescent="0.25">
      <c r="A13" s="83" t="s">
        <v>28</v>
      </c>
      <c r="B13" s="83" t="s">
        <v>212</v>
      </c>
      <c r="C13" s="83" t="s">
        <v>210</v>
      </c>
      <c r="D13" s="84" t="s">
        <v>216</v>
      </c>
      <c r="E13" s="84"/>
      <c r="F13" s="83" t="s">
        <v>232</v>
      </c>
      <c r="G13" s="83" t="str">
        <f>IFERROR(VLOOKUP(F13,'Hoja 2'!$AX$3:$BE$176,8,FALSE)," ")</f>
        <v>PTEP 21</v>
      </c>
      <c r="H13" s="83" t="str">
        <f>IFERROR(VLOOKUP(F13,'Hoja 2'!$AX$3:$BD$176,2,FALSE),"Cumplimiento de la acción")</f>
        <v>Cumplimiento de la acción</v>
      </c>
      <c r="I13" s="81" t="str">
        <f>IFERROR(VLOOKUP(F13,'Hoja 2'!$AX$3:$BD$121,6,FALSE),"100%")</f>
        <v>100%</v>
      </c>
      <c r="J13" s="81" t="str">
        <f>IFERROR(VLOOKUP(F13,'Hoja 2'!$AX$3:$BD$121,7,FALSE),"Acción cumplida")</f>
        <v>Acción cumplida</v>
      </c>
      <c r="K13" s="21"/>
      <c r="L13" s="85"/>
      <c r="M13" s="86"/>
      <c r="N13" s="87"/>
      <c r="O13" s="82">
        <f t="shared" si="0"/>
        <v>0</v>
      </c>
    </row>
    <row r="14" spans="1:15" s="70" customFormat="1" ht="102" x14ac:dyDescent="0.25">
      <c r="A14" s="83" t="s">
        <v>29</v>
      </c>
      <c r="B14" s="83" t="s">
        <v>163</v>
      </c>
      <c r="C14" s="83" t="s">
        <v>164</v>
      </c>
      <c r="D14" s="84" t="s">
        <v>189</v>
      </c>
      <c r="E14" s="84"/>
      <c r="F14" s="83" t="s">
        <v>622</v>
      </c>
      <c r="G14" s="83">
        <f>IFERROR(VLOOKUP(F14,'Hoja 2'!$AX$3:$BE$176,8,FALSE)," ")</f>
        <v>125</v>
      </c>
      <c r="H14" s="83" t="str">
        <f>IFERROR(VLOOKUP(F14,'Hoja 2'!$AX$3:$BD$176,2,FALSE),"Cumplimiento de la acción")</f>
        <v>(No de fases de construcción del PETI completadas / No de fases de construcción del PETI programadas) * 100</v>
      </c>
      <c r="I14" s="81" t="str">
        <f>IFERROR(VLOOKUP(F14,'Hoja 2'!$AX$3:$BD$121,6,FALSE),"100%")</f>
        <v>N/A</v>
      </c>
      <c r="J14" s="81" t="str">
        <f>IFERROR(VLOOKUP(F14,'Hoja 2'!$AX$3:$BD$121,7,FALSE),"Acción cumplida")</f>
        <v>% de construcción del Plan Estratégico de Tecnologías de la Información</v>
      </c>
      <c r="K14" s="21"/>
      <c r="L14" s="85"/>
      <c r="M14" s="86"/>
      <c r="N14" s="87"/>
      <c r="O14" s="82" t="e">
        <f t="shared" si="0"/>
        <v>#VALUE!</v>
      </c>
    </row>
    <row r="15" spans="1:15" s="70" customFormat="1" ht="102" x14ac:dyDescent="0.25">
      <c r="A15" s="83" t="s">
        <v>29</v>
      </c>
      <c r="B15" s="83" t="s">
        <v>163</v>
      </c>
      <c r="C15" s="83" t="s">
        <v>164</v>
      </c>
      <c r="D15" s="84" t="s">
        <v>189</v>
      </c>
      <c r="E15" s="84"/>
      <c r="F15" s="83" t="s">
        <v>584</v>
      </c>
      <c r="G15" s="83">
        <f>IFERROR(VLOOKUP(F15,'Hoja 2'!$AX$3:$BE$176,8,FALSE)," ")</f>
        <v>78</v>
      </c>
      <c r="H15" s="83" t="str">
        <f>IFERROR(VLOOKUP(F15,'Hoja 2'!$AX$3:$BD$176,2,FALSE),"Cumplimiento de la acción")</f>
        <v>(Número soluciones informáticas articuladas / Número total de soluciones informáticas de la UPN) * 100</v>
      </c>
      <c r="I15" s="81">
        <f>IFERROR(VLOOKUP(F15,'Hoja 2'!$AX$3:$BD$121,6,FALSE),"100%")</f>
        <v>80</v>
      </c>
      <c r="J15" s="81" t="str">
        <f>IFERROR(VLOOKUP(F15,'Hoja 2'!$AX$3:$BD$121,7,FALSE),"Acción cumplida")</f>
        <v>% de articulación de Sistemas de Información</v>
      </c>
      <c r="K15" s="21"/>
      <c r="L15" s="85"/>
      <c r="M15" s="86"/>
      <c r="N15" s="87"/>
      <c r="O15" s="82">
        <f t="shared" si="0"/>
        <v>0</v>
      </c>
    </row>
    <row r="16" spans="1:15" s="70" customFormat="1" ht="140.25" x14ac:dyDescent="0.25">
      <c r="A16" s="83" t="s">
        <v>29</v>
      </c>
      <c r="B16" s="83" t="s">
        <v>163</v>
      </c>
      <c r="C16" s="83" t="s">
        <v>164</v>
      </c>
      <c r="D16" s="84" t="s">
        <v>189</v>
      </c>
      <c r="E16" s="84"/>
      <c r="F16" s="83" t="s">
        <v>583</v>
      </c>
      <c r="G16" s="83">
        <f>IFERROR(VLOOKUP(F16,'Hoja 2'!$AX$3:$BE$176,8,FALSE)," ")</f>
        <v>77</v>
      </c>
      <c r="H16" s="83" t="str">
        <f>IFERROR(VLOOKUP(F16,'Hoja 2'!$AX$3:$BD$176,2,FALSE),"Cumplimiento de la acción")</f>
        <v>(No. de Fases realizadas del Plan Estratégico de Tecnologías de la Información  / No. de Fases  programadas en el Plan Estratégico de Tecnologías de la Información) * 100</v>
      </c>
      <c r="I16" s="81">
        <f>IFERROR(VLOOKUP(F16,'Hoja 2'!$AX$3:$BD$121,6,FALSE),"100%")</f>
        <v>80</v>
      </c>
      <c r="J16" s="81" t="str">
        <f>IFERROR(VLOOKUP(F16,'Hoja 2'!$AX$3:$BD$121,7,FALSE),"Acción cumplida")</f>
        <v>% de implementación del Plan Estratégico de Tecnologías de la Información</v>
      </c>
      <c r="K16" s="21"/>
      <c r="L16" s="85"/>
      <c r="M16" s="86"/>
      <c r="N16" s="87"/>
      <c r="O16" s="82">
        <f t="shared" si="0"/>
        <v>0</v>
      </c>
    </row>
    <row r="17" spans="1:15" s="70" customFormat="1" ht="324" customHeight="1" x14ac:dyDescent="0.25">
      <c r="A17" s="83" t="s">
        <v>27</v>
      </c>
      <c r="B17" s="83" t="s">
        <v>514</v>
      </c>
      <c r="C17" s="83" t="s">
        <v>56</v>
      </c>
      <c r="D17" s="88" t="s">
        <v>767</v>
      </c>
      <c r="E17" s="89"/>
      <c r="F17" s="83" t="s">
        <v>768</v>
      </c>
      <c r="G17" s="83" t="s">
        <v>769</v>
      </c>
      <c r="H17" s="83" t="str">
        <f>IFERROR(VLOOKUP(F17,'Hoja 2'!$AX$3:$BD$176,2,FALSE),"Cumplimiento de la acción")</f>
        <v>Cumplimiento de la acción</v>
      </c>
      <c r="I17" s="81" t="str">
        <f>IFERROR(VLOOKUP(F17,'Hoja 2'!$AX$3:$BD$121,6,FALSE),"100%")</f>
        <v>100%</v>
      </c>
      <c r="J17" s="81" t="str">
        <f>IFERROR(VLOOKUP(F17,'Hoja 2'!$AX$3:$BD$121,7,FALSE),"Acción cumplida")</f>
        <v>Acción cumplida</v>
      </c>
      <c r="K17" s="21"/>
      <c r="L17" s="85"/>
      <c r="M17" s="86"/>
      <c r="N17" s="87"/>
      <c r="O17" s="82">
        <f t="shared" si="0"/>
        <v>0</v>
      </c>
    </row>
    <row r="18" spans="1:15" s="70" customFormat="1" ht="25.5" x14ac:dyDescent="0.25">
      <c r="A18" s="80"/>
      <c r="B18" s="80"/>
      <c r="C18" s="80"/>
      <c r="D18" s="117"/>
      <c r="E18" s="117"/>
      <c r="F18" s="80"/>
      <c r="G18" s="80" t="str">
        <f>IFERROR(VLOOKUP(F18,'Hoja 2'!$AX$3:$BE$176,8,FALSE)," ")</f>
        <v xml:space="preserve"> </v>
      </c>
      <c r="H18" s="80" t="str">
        <f>IFERROR(VLOOKUP(F18,'Hoja 2'!$AX$3:$BD$176,2,FALSE),"Cumplimiento de la acción")</f>
        <v>Cumplimiento de la acción</v>
      </c>
      <c r="I18" s="118" t="str">
        <f>IFERROR(VLOOKUP(F18,'Hoja 2'!$AX$3:$BD$121,6,FALSE),"100%")</f>
        <v>100%</v>
      </c>
      <c r="J18" s="118" t="str">
        <f>IFERROR(VLOOKUP(F18,'Hoja 2'!$AX$3:$BD$121,7,FALSE),"Acción cumplida")</f>
        <v>Acción cumplida</v>
      </c>
      <c r="K18" s="66"/>
      <c r="L18" s="85"/>
      <c r="M18" s="86"/>
      <c r="N18" s="87"/>
      <c r="O18" s="82">
        <f t="shared" si="0"/>
        <v>0</v>
      </c>
    </row>
    <row r="19" spans="1:15" s="5" customFormat="1" x14ac:dyDescent="0.25">
      <c r="A19" s="22"/>
      <c r="B19" s="22"/>
      <c r="C19" s="22"/>
      <c r="D19" s="23"/>
      <c r="E19" s="23"/>
      <c r="F19" s="23"/>
      <c r="G19" s="23"/>
      <c r="H19" s="23"/>
      <c r="I19" s="23"/>
      <c r="J19" s="23"/>
      <c r="K19" s="23"/>
      <c r="L19" s="23"/>
      <c r="M19" s="23"/>
      <c r="N19" s="23"/>
      <c r="O19" s="23"/>
    </row>
    <row r="20" spans="1:15" s="5" customFormat="1" x14ac:dyDescent="0.25">
      <c r="A20" s="94" t="s">
        <v>758</v>
      </c>
      <c r="B20" s="94"/>
      <c r="C20" s="94"/>
      <c r="D20" s="94"/>
      <c r="E20" s="94"/>
      <c r="F20" s="94"/>
      <c r="G20" s="94"/>
      <c r="H20" s="94"/>
      <c r="I20" s="94"/>
      <c r="J20" s="94"/>
      <c r="K20" s="94"/>
      <c r="L20" s="94"/>
      <c r="M20" s="94"/>
      <c r="N20" s="94"/>
      <c r="O20" s="94"/>
    </row>
    <row r="21" spans="1:15" s="3" customFormat="1" ht="15" customHeight="1" x14ac:dyDescent="0.25">
      <c r="A21" s="92" t="s">
        <v>752</v>
      </c>
      <c r="B21" s="92"/>
      <c r="C21" s="92"/>
      <c r="D21" s="92"/>
      <c r="E21" s="92"/>
      <c r="F21" s="92"/>
      <c r="G21" s="92"/>
      <c r="H21" s="92"/>
      <c r="I21" s="92"/>
      <c r="J21" s="93"/>
      <c r="K21" s="97" t="s">
        <v>754</v>
      </c>
      <c r="L21" s="98"/>
      <c r="M21" s="98"/>
      <c r="N21" s="98"/>
      <c r="O21" s="99"/>
    </row>
    <row r="22" spans="1:15" s="2" customFormat="1" ht="25.5" customHeight="1" x14ac:dyDescent="0.25">
      <c r="A22" s="91" t="s">
        <v>755</v>
      </c>
      <c r="B22" s="90" t="s">
        <v>91</v>
      </c>
      <c r="C22" s="90" t="s">
        <v>201</v>
      </c>
      <c r="D22" s="90" t="s">
        <v>82</v>
      </c>
      <c r="E22" s="90" t="s">
        <v>83</v>
      </c>
      <c r="F22" s="90" t="s">
        <v>32</v>
      </c>
      <c r="G22" s="90"/>
      <c r="H22" s="90" t="s">
        <v>88</v>
      </c>
      <c r="I22" s="90" t="s">
        <v>200</v>
      </c>
      <c r="J22" s="90" t="s">
        <v>33</v>
      </c>
      <c r="K22" s="95" t="s">
        <v>404</v>
      </c>
      <c r="L22" s="95" t="s">
        <v>405</v>
      </c>
      <c r="M22" s="95" t="s">
        <v>402</v>
      </c>
      <c r="N22" s="96" t="s">
        <v>202</v>
      </c>
      <c r="O22" s="95" t="s">
        <v>34</v>
      </c>
    </row>
    <row r="23" spans="1:15" s="1" customFormat="1" ht="22.5" customHeight="1" x14ac:dyDescent="0.25">
      <c r="A23" s="91"/>
      <c r="B23" s="90"/>
      <c r="C23" s="90"/>
      <c r="D23" s="90"/>
      <c r="E23" s="90"/>
      <c r="F23" s="24" t="s">
        <v>3</v>
      </c>
      <c r="G23" s="24" t="s">
        <v>4</v>
      </c>
      <c r="H23" s="90"/>
      <c r="I23" s="90"/>
      <c r="J23" s="90"/>
      <c r="K23" s="95"/>
      <c r="L23" s="95"/>
      <c r="M23" s="95"/>
      <c r="N23" s="96"/>
      <c r="O23" s="95"/>
    </row>
    <row r="24" spans="1:15" s="4" customFormat="1" ht="63.75" x14ac:dyDescent="0.25">
      <c r="A24" s="83" t="s">
        <v>408</v>
      </c>
      <c r="B24" s="69" t="s">
        <v>75</v>
      </c>
      <c r="C24" s="69" t="s">
        <v>783</v>
      </c>
      <c r="D24" s="74">
        <v>1</v>
      </c>
      <c r="E24" s="69" t="s">
        <v>784</v>
      </c>
      <c r="F24" s="75">
        <v>46055</v>
      </c>
      <c r="G24" s="75">
        <v>46203</v>
      </c>
      <c r="H24" s="78" t="s">
        <v>89</v>
      </c>
      <c r="I24" s="69" t="s">
        <v>21</v>
      </c>
      <c r="J24" s="16" t="s">
        <v>770</v>
      </c>
      <c r="K24" s="21"/>
      <c r="L24" s="19">
        <f t="shared" ref="L24:L58" si="1">IF((K24/D24)&gt;100%,100%,(K24/D24))</f>
        <v>0</v>
      </c>
      <c r="M24" s="16"/>
      <c r="N24" s="17"/>
      <c r="O24" s="16"/>
    </row>
    <row r="25" spans="1:15" s="4" customFormat="1" ht="102" x14ac:dyDescent="0.25">
      <c r="A25" s="83" t="s">
        <v>412</v>
      </c>
      <c r="B25" s="69" t="s">
        <v>75</v>
      </c>
      <c r="C25" s="69" t="s">
        <v>771</v>
      </c>
      <c r="D25" s="74">
        <v>3</v>
      </c>
      <c r="E25" s="69" t="s">
        <v>772</v>
      </c>
      <c r="F25" s="75">
        <v>46059</v>
      </c>
      <c r="G25" s="75">
        <v>46295</v>
      </c>
      <c r="H25" s="78" t="s">
        <v>89</v>
      </c>
      <c r="I25" s="69" t="s">
        <v>21</v>
      </c>
      <c r="J25" s="16" t="s">
        <v>770</v>
      </c>
      <c r="K25" s="21"/>
      <c r="L25" s="19">
        <f t="shared" si="1"/>
        <v>0</v>
      </c>
      <c r="M25" s="16"/>
      <c r="N25" s="17"/>
      <c r="O25" s="16"/>
    </row>
    <row r="26" spans="1:15" s="4" customFormat="1" ht="76.5" x14ac:dyDescent="0.25">
      <c r="A26" s="83" t="s">
        <v>419</v>
      </c>
      <c r="B26" s="69" t="s">
        <v>75</v>
      </c>
      <c r="C26" s="69" t="s">
        <v>773</v>
      </c>
      <c r="D26" s="76">
        <v>1</v>
      </c>
      <c r="E26" s="69" t="s">
        <v>774</v>
      </c>
      <c r="F26" s="75">
        <v>46059</v>
      </c>
      <c r="G26" s="75">
        <v>46356</v>
      </c>
      <c r="H26" s="78" t="s">
        <v>89</v>
      </c>
      <c r="I26" s="69" t="s">
        <v>21</v>
      </c>
      <c r="J26" s="16" t="s">
        <v>770</v>
      </c>
      <c r="K26" s="21"/>
      <c r="L26" s="19">
        <f t="shared" si="1"/>
        <v>0</v>
      </c>
      <c r="M26" s="16"/>
      <c r="N26" s="17"/>
      <c r="O26" s="16"/>
    </row>
    <row r="27" spans="1:15" s="4" customFormat="1" ht="71.25" customHeight="1" x14ac:dyDescent="0.25">
      <c r="A27" s="83" t="s">
        <v>425</v>
      </c>
      <c r="B27" s="69" t="s">
        <v>75</v>
      </c>
      <c r="C27" s="69" t="s">
        <v>795</v>
      </c>
      <c r="D27" s="74">
        <v>1</v>
      </c>
      <c r="E27" s="69" t="s">
        <v>785</v>
      </c>
      <c r="F27" s="75">
        <v>46113</v>
      </c>
      <c r="G27" s="79">
        <v>46172</v>
      </c>
      <c r="H27" s="78" t="s">
        <v>89</v>
      </c>
      <c r="I27" s="69" t="s">
        <v>21</v>
      </c>
      <c r="J27" s="16" t="s">
        <v>770</v>
      </c>
      <c r="K27" s="21"/>
      <c r="L27" s="19">
        <f t="shared" si="1"/>
        <v>0</v>
      </c>
      <c r="M27" s="16"/>
      <c r="N27" s="17"/>
      <c r="O27" s="16"/>
    </row>
    <row r="28" spans="1:15" s="1" customFormat="1" ht="102" x14ac:dyDescent="0.25">
      <c r="A28" s="83" t="s">
        <v>426</v>
      </c>
      <c r="B28" s="69" t="s">
        <v>75</v>
      </c>
      <c r="C28" s="69" t="s">
        <v>786</v>
      </c>
      <c r="D28" s="74">
        <v>1</v>
      </c>
      <c r="E28" s="69" t="s">
        <v>787</v>
      </c>
      <c r="F28" s="75">
        <v>46143</v>
      </c>
      <c r="G28" s="79">
        <v>46203</v>
      </c>
      <c r="H28" s="78" t="s">
        <v>89</v>
      </c>
      <c r="I28" s="69" t="s">
        <v>21</v>
      </c>
      <c r="J28" s="16" t="s">
        <v>770</v>
      </c>
      <c r="K28" s="20"/>
      <c r="L28" s="19">
        <f t="shared" si="1"/>
        <v>0</v>
      </c>
      <c r="M28" s="16"/>
      <c r="N28" s="17"/>
      <c r="O28" s="16"/>
    </row>
    <row r="29" spans="1:15" s="1" customFormat="1" ht="38.25" x14ac:dyDescent="0.25">
      <c r="A29" s="83">
        <v>125</v>
      </c>
      <c r="B29" s="69" t="s">
        <v>75</v>
      </c>
      <c r="C29" s="69" t="s">
        <v>788</v>
      </c>
      <c r="D29" s="74">
        <v>2</v>
      </c>
      <c r="E29" s="69" t="s">
        <v>789</v>
      </c>
      <c r="F29" s="75">
        <v>46059</v>
      </c>
      <c r="G29" s="75">
        <v>46356</v>
      </c>
      <c r="H29" s="78" t="s">
        <v>89</v>
      </c>
      <c r="I29" s="69" t="s">
        <v>21</v>
      </c>
      <c r="J29" s="16" t="s">
        <v>770</v>
      </c>
      <c r="K29" s="68"/>
      <c r="L29" s="19">
        <f t="shared" si="1"/>
        <v>0</v>
      </c>
      <c r="M29" s="16"/>
      <c r="N29" s="17"/>
      <c r="O29" s="16"/>
    </row>
    <row r="30" spans="1:15" s="1" customFormat="1" ht="76.5" x14ac:dyDescent="0.25">
      <c r="A30" s="83">
        <v>78</v>
      </c>
      <c r="B30" s="69" t="s">
        <v>75</v>
      </c>
      <c r="C30" s="69" t="s">
        <v>790</v>
      </c>
      <c r="D30" s="74">
        <v>2</v>
      </c>
      <c r="E30" s="69" t="s">
        <v>791</v>
      </c>
      <c r="F30" s="75">
        <v>46113</v>
      </c>
      <c r="G30" s="75">
        <v>46356</v>
      </c>
      <c r="H30" s="78" t="s">
        <v>89</v>
      </c>
      <c r="I30" s="69" t="s">
        <v>21</v>
      </c>
      <c r="J30" s="16" t="s">
        <v>770</v>
      </c>
      <c r="K30" s="20"/>
      <c r="L30" s="19">
        <f t="shared" si="1"/>
        <v>0</v>
      </c>
      <c r="M30" s="16"/>
      <c r="N30" s="17"/>
      <c r="O30" s="16"/>
    </row>
    <row r="31" spans="1:15" s="1" customFormat="1" ht="51" x14ac:dyDescent="0.25">
      <c r="A31" s="83">
        <v>78</v>
      </c>
      <c r="B31" s="69" t="s">
        <v>75</v>
      </c>
      <c r="C31" s="69" t="s">
        <v>792</v>
      </c>
      <c r="D31" s="74">
        <v>1</v>
      </c>
      <c r="E31" s="69" t="s">
        <v>796</v>
      </c>
      <c r="F31" s="75">
        <v>46266</v>
      </c>
      <c r="G31" s="75">
        <v>46356</v>
      </c>
      <c r="H31" s="78" t="s">
        <v>89</v>
      </c>
      <c r="I31" s="69" t="s">
        <v>21</v>
      </c>
      <c r="J31" s="16" t="s">
        <v>770</v>
      </c>
      <c r="K31" s="20"/>
      <c r="L31" s="19">
        <f t="shared" si="1"/>
        <v>0</v>
      </c>
      <c r="M31" s="16"/>
      <c r="N31" s="17"/>
      <c r="O31" s="16"/>
    </row>
    <row r="32" spans="1:15" s="1" customFormat="1" ht="102" x14ac:dyDescent="0.25">
      <c r="A32" s="83">
        <v>77</v>
      </c>
      <c r="B32" s="69" t="s">
        <v>75</v>
      </c>
      <c r="C32" s="77" t="s">
        <v>776</v>
      </c>
      <c r="D32" s="74">
        <v>3</v>
      </c>
      <c r="E32" s="75" t="s">
        <v>779</v>
      </c>
      <c r="F32" s="75">
        <v>46032</v>
      </c>
      <c r="G32" s="75">
        <v>46172</v>
      </c>
      <c r="H32" s="78" t="s">
        <v>90</v>
      </c>
      <c r="I32" s="69" t="s">
        <v>21</v>
      </c>
      <c r="J32" s="16" t="s">
        <v>793</v>
      </c>
      <c r="K32" s="67"/>
      <c r="L32" s="19">
        <f t="shared" si="1"/>
        <v>0</v>
      </c>
      <c r="M32" s="16"/>
      <c r="N32" s="17"/>
      <c r="O32" s="16"/>
    </row>
    <row r="33" spans="1:15" s="1" customFormat="1" ht="76.5" x14ac:dyDescent="0.25">
      <c r="A33" s="83">
        <v>77</v>
      </c>
      <c r="B33" s="69" t="s">
        <v>75</v>
      </c>
      <c r="C33" s="77" t="s">
        <v>777</v>
      </c>
      <c r="D33" s="74">
        <v>150</v>
      </c>
      <c r="E33" s="75" t="s">
        <v>780</v>
      </c>
      <c r="F33" s="75">
        <v>46113</v>
      </c>
      <c r="G33" s="75">
        <v>46233</v>
      </c>
      <c r="H33" s="78" t="s">
        <v>90</v>
      </c>
      <c r="I33" s="69" t="s">
        <v>21</v>
      </c>
      <c r="J33" s="16" t="s">
        <v>793</v>
      </c>
      <c r="K33" s="67"/>
      <c r="L33" s="19">
        <f t="shared" si="1"/>
        <v>0</v>
      </c>
      <c r="M33" s="16"/>
      <c r="N33" s="17"/>
      <c r="O33" s="16"/>
    </row>
    <row r="34" spans="1:15" s="1" customFormat="1" ht="178.5" x14ac:dyDescent="0.25">
      <c r="A34" s="83">
        <v>77</v>
      </c>
      <c r="B34" s="69" t="s">
        <v>75</v>
      </c>
      <c r="C34" s="77" t="s">
        <v>797</v>
      </c>
      <c r="D34" s="74">
        <v>1</v>
      </c>
      <c r="E34" s="75" t="s">
        <v>781</v>
      </c>
      <c r="F34" s="75">
        <v>46032</v>
      </c>
      <c r="G34" s="75">
        <v>46356</v>
      </c>
      <c r="H34" s="78" t="s">
        <v>90</v>
      </c>
      <c r="I34" s="69" t="s">
        <v>21</v>
      </c>
      <c r="J34" s="16" t="s">
        <v>793</v>
      </c>
      <c r="K34" s="67"/>
      <c r="L34" s="19">
        <f t="shared" si="1"/>
        <v>0</v>
      </c>
      <c r="M34" s="16"/>
      <c r="N34" s="17"/>
      <c r="O34" s="16"/>
    </row>
    <row r="35" spans="1:15" s="1" customFormat="1" ht="127.5" x14ac:dyDescent="0.25">
      <c r="A35" s="83">
        <v>77</v>
      </c>
      <c r="B35" s="69" t="s">
        <v>75</v>
      </c>
      <c r="C35" s="77" t="s">
        <v>778</v>
      </c>
      <c r="D35" s="74">
        <v>1</v>
      </c>
      <c r="E35" s="75" t="s">
        <v>782</v>
      </c>
      <c r="F35" s="75">
        <v>46032</v>
      </c>
      <c r="G35" s="75">
        <v>46356</v>
      </c>
      <c r="H35" s="78" t="s">
        <v>90</v>
      </c>
      <c r="I35" s="69" t="s">
        <v>21</v>
      </c>
      <c r="J35" s="16" t="s">
        <v>793</v>
      </c>
      <c r="K35" s="67"/>
      <c r="L35" s="19">
        <f t="shared" si="1"/>
        <v>0</v>
      </c>
      <c r="M35" s="16"/>
      <c r="N35" s="17"/>
      <c r="O35" s="16"/>
    </row>
    <row r="36" spans="1:15" s="1" customFormat="1" ht="63.75" x14ac:dyDescent="0.25">
      <c r="A36" s="83" t="s">
        <v>769</v>
      </c>
      <c r="B36" s="69" t="s">
        <v>75</v>
      </c>
      <c r="C36" s="69" t="s">
        <v>775</v>
      </c>
      <c r="D36" s="76">
        <v>1</v>
      </c>
      <c r="E36" s="69" t="s">
        <v>794</v>
      </c>
      <c r="F36" s="75">
        <v>46055</v>
      </c>
      <c r="G36" s="75">
        <v>46356</v>
      </c>
      <c r="H36" s="78" t="s">
        <v>89</v>
      </c>
      <c r="I36" s="69" t="s">
        <v>21</v>
      </c>
      <c r="J36" s="16" t="s">
        <v>770</v>
      </c>
      <c r="K36" s="68"/>
      <c r="L36" s="19">
        <f t="shared" si="1"/>
        <v>0</v>
      </c>
      <c r="M36" s="16"/>
      <c r="N36" s="17"/>
      <c r="O36" s="16"/>
    </row>
    <row r="37" spans="1:15" s="4" customFormat="1" x14ac:dyDescent="0.25">
      <c r="A37" s="80"/>
      <c r="B37" s="16"/>
      <c r="C37" s="16"/>
      <c r="D37" s="20"/>
      <c r="E37" s="16"/>
      <c r="F37" s="17"/>
      <c r="G37" s="17"/>
      <c r="H37" s="18"/>
      <c r="I37" s="16"/>
      <c r="J37" s="16"/>
      <c r="K37" s="20"/>
      <c r="L37" s="19" t="e">
        <f t="shared" si="1"/>
        <v>#DIV/0!</v>
      </c>
      <c r="M37" s="16"/>
      <c r="N37" s="17"/>
      <c r="O37" s="16"/>
    </row>
    <row r="38" spans="1:15" s="4" customFormat="1" x14ac:dyDescent="0.25">
      <c r="A38" s="80"/>
      <c r="B38" s="16"/>
      <c r="C38" s="16"/>
      <c r="D38" s="20"/>
      <c r="E38" s="16"/>
      <c r="F38" s="17"/>
      <c r="G38" s="17"/>
      <c r="H38" s="18"/>
      <c r="I38" s="16"/>
      <c r="J38" s="16"/>
      <c r="K38" s="20"/>
      <c r="L38" s="19" t="e">
        <f t="shared" si="1"/>
        <v>#DIV/0!</v>
      </c>
      <c r="M38" s="16"/>
      <c r="N38" s="17"/>
      <c r="O38" s="16"/>
    </row>
    <row r="39" spans="1:15" s="4" customFormat="1" x14ac:dyDescent="0.25">
      <c r="A39" s="80"/>
      <c r="B39" s="16"/>
      <c r="C39" s="16"/>
      <c r="D39" s="68"/>
      <c r="E39" s="16"/>
      <c r="F39" s="17"/>
      <c r="G39" s="17"/>
      <c r="H39" s="18"/>
      <c r="I39" s="16"/>
      <c r="J39" s="16"/>
      <c r="K39" s="68"/>
      <c r="L39" s="19" t="e">
        <f t="shared" si="1"/>
        <v>#DIV/0!</v>
      </c>
      <c r="M39" s="16"/>
      <c r="N39" s="17"/>
      <c r="O39" s="16"/>
    </row>
    <row r="40" spans="1:15" s="4" customFormat="1" x14ac:dyDescent="0.25">
      <c r="A40" s="80"/>
      <c r="B40" s="16"/>
      <c r="C40" s="16"/>
      <c r="D40" s="20"/>
      <c r="E40" s="16"/>
      <c r="F40" s="17"/>
      <c r="G40" s="17"/>
      <c r="H40" s="18"/>
      <c r="I40" s="16"/>
      <c r="J40" s="16"/>
      <c r="K40" s="20"/>
      <c r="L40" s="19" t="e">
        <f t="shared" si="1"/>
        <v>#DIV/0!</v>
      </c>
      <c r="M40" s="16"/>
      <c r="N40" s="17"/>
      <c r="O40" s="16"/>
    </row>
    <row r="41" spans="1:15" s="4" customFormat="1" x14ac:dyDescent="0.25">
      <c r="A41" s="80"/>
      <c r="B41" s="16"/>
      <c r="C41" s="16"/>
      <c r="D41" s="20"/>
      <c r="E41" s="16"/>
      <c r="F41" s="119"/>
      <c r="G41" s="119"/>
      <c r="H41" s="120"/>
      <c r="I41" s="16"/>
      <c r="J41" s="16"/>
      <c r="K41" s="20"/>
      <c r="L41" s="19" t="e">
        <f t="shared" si="1"/>
        <v>#DIV/0!</v>
      </c>
      <c r="M41" s="16"/>
      <c r="N41" s="17"/>
      <c r="O41" s="16"/>
    </row>
    <row r="42" spans="1:15" s="4" customFormat="1" x14ac:dyDescent="0.25">
      <c r="A42" s="80"/>
      <c r="B42" s="16"/>
      <c r="C42" s="16"/>
      <c r="D42" s="20"/>
      <c r="E42" s="16"/>
      <c r="F42" s="17"/>
      <c r="G42" s="17"/>
      <c r="H42" s="18"/>
      <c r="I42" s="16"/>
      <c r="J42" s="16"/>
      <c r="K42" s="20"/>
      <c r="L42" s="19" t="e">
        <f t="shared" si="1"/>
        <v>#DIV/0!</v>
      </c>
      <c r="M42" s="16"/>
      <c r="N42" s="17"/>
      <c r="O42" s="16"/>
    </row>
    <row r="43" spans="1:15" s="4" customFormat="1" x14ac:dyDescent="0.25">
      <c r="A43" s="80"/>
      <c r="B43" s="16"/>
      <c r="C43" s="16"/>
      <c r="D43" s="20"/>
      <c r="E43" s="16"/>
      <c r="F43" s="17"/>
      <c r="G43" s="17"/>
      <c r="H43" s="18"/>
      <c r="I43" s="16"/>
      <c r="J43" s="73"/>
      <c r="K43" s="20"/>
      <c r="L43" s="19" t="e">
        <f t="shared" si="1"/>
        <v>#DIV/0!</v>
      </c>
      <c r="M43" s="16"/>
      <c r="N43" s="17"/>
      <c r="O43" s="16"/>
    </row>
    <row r="44" spans="1:15" s="4" customFormat="1" x14ac:dyDescent="0.25">
      <c r="A44" s="80"/>
      <c r="B44" s="16"/>
      <c r="C44" s="16"/>
      <c r="D44" s="20"/>
      <c r="E44" s="16"/>
      <c r="F44" s="17"/>
      <c r="G44" s="17"/>
      <c r="H44" s="17"/>
      <c r="I44" s="16"/>
      <c r="J44" s="16"/>
      <c r="K44" s="20"/>
      <c r="L44" s="19" t="e">
        <f t="shared" si="1"/>
        <v>#DIV/0!</v>
      </c>
      <c r="M44" s="16"/>
      <c r="N44" s="17"/>
      <c r="O44" s="16"/>
    </row>
    <row r="45" spans="1:15" s="4" customFormat="1" x14ac:dyDescent="0.25">
      <c r="A45" s="80"/>
      <c r="B45" s="16"/>
      <c r="C45" s="16"/>
      <c r="D45" s="20"/>
      <c r="E45" s="17"/>
      <c r="F45" s="17"/>
      <c r="G45" s="17"/>
      <c r="H45" s="17"/>
      <c r="I45" s="16"/>
      <c r="J45" s="16"/>
      <c r="K45" s="20"/>
      <c r="L45" s="19" t="e">
        <f t="shared" si="1"/>
        <v>#DIV/0!</v>
      </c>
      <c r="M45" s="16"/>
      <c r="N45" s="17"/>
      <c r="O45" s="16"/>
    </row>
    <row r="46" spans="1:15" s="4" customFormat="1" x14ac:dyDescent="0.25">
      <c r="A46" s="80"/>
      <c r="B46" s="16"/>
      <c r="C46" s="16"/>
      <c r="D46" s="20"/>
      <c r="E46" s="16"/>
      <c r="F46" s="17"/>
      <c r="G46" s="17"/>
      <c r="H46" s="18"/>
      <c r="I46" s="16"/>
      <c r="J46" s="16"/>
      <c r="K46" s="20"/>
      <c r="L46" s="19" t="e">
        <f t="shared" si="1"/>
        <v>#DIV/0!</v>
      </c>
      <c r="M46" s="16"/>
      <c r="N46" s="17"/>
      <c r="O46" s="16"/>
    </row>
    <row r="47" spans="1:15" s="4" customFormat="1" x14ac:dyDescent="0.25">
      <c r="A47" s="80"/>
      <c r="B47" s="16"/>
      <c r="C47" s="16"/>
      <c r="D47" s="20"/>
      <c r="E47" s="16"/>
      <c r="F47" s="17"/>
      <c r="G47" s="17"/>
      <c r="H47" s="18"/>
      <c r="I47" s="16"/>
      <c r="J47" s="16"/>
      <c r="K47" s="20"/>
      <c r="L47" s="19" t="e">
        <f t="shared" si="1"/>
        <v>#DIV/0!</v>
      </c>
      <c r="M47" s="16"/>
      <c r="N47" s="17"/>
      <c r="O47" s="16"/>
    </row>
    <row r="48" spans="1:15" s="1" customFormat="1" x14ac:dyDescent="0.25">
      <c r="A48" s="80"/>
      <c r="B48" s="16"/>
      <c r="C48" s="17"/>
      <c r="D48" s="20"/>
      <c r="E48" s="17"/>
      <c r="F48" s="17"/>
      <c r="G48" s="17"/>
      <c r="H48" s="17"/>
      <c r="I48" s="16"/>
      <c r="J48" s="16"/>
      <c r="K48" s="20"/>
      <c r="L48" s="19" t="e">
        <f t="shared" si="1"/>
        <v>#DIV/0!</v>
      </c>
      <c r="M48" s="16"/>
      <c r="N48" s="17"/>
      <c r="O48" s="16"/>
    </row>
    <row r="49" spans="1:15" s="1" customFormat="1" x14ac:dyDescent="0.25">
      <c r="A49" s="80"/>
      <c r="B49" s="16"/>
      <c r="C49" s="16"/>
      <c r="D49" s="66"/>
      <c r="E49" s="16"/>
      <c r="F49" s="17"/>
      <c r="G49" s="17"/>
      <c r="H49" s="18"/>
      <c r="I49" s="16"/>
      <c r="J49" s="16"/>
      <c r="K49" s="68"/>
      <c r="L49" s="19" t="e">
        <f t="shared" si="1"/>
        <v>#DIV/0!</v>
      </c>
      <c r="M49" s="16"/>
      <c r="N49" s="17"/>
      <c r="O49" s="16"/>
    </row>
    <row r="50" spans="1:15" s="4" customFormat="1" x14ac:dyDescent="0.25">
      <c r="A50" s="80"/>
      <c r="B50" s="16"/>
      <c r="C50" s="16"/>
      <c r="D50" s="121"/>
      <c r="E50" s="16"/>
      <c r="F50" s="17"/>
      <c r="G50" s="17"/>
      <c r="H50" s="18"/>
      <c r="I50" s="122"/>
      <c r="J50" s="16"/>
      <c r="K50" s="20"/>
      <c r="L50" s="19" t="e">
        <f t="shared" si="1"/>
        <v>#DIV/0!</v>
      </c>
      <c r="M50" s="16"/>
      <c r="N50" s="17"/>
      <c r="O50" s="16"/>
    </row>
    <row r="51" spans="1:15" s="4" customFormat="1" x14ac:dyDescent="0.25">
      <c r="A51" s="80"/>
      <c r="B51" s="16"/>
      <c r="C51" s="17"/>
      <c r="D51" s="20"/>
      <c r="E51" s="17"/>
      <c r="F51" s="17"/>
      <c r="G51" s="17"/>
      <c r="H51" s="17"/>
      <c r="I51" s="16"/>
      <c r="J51" s="16"/>
      <c r="K51" s="20"/>
      <c r="L51" s="19" t="e">
        <f t="shared" si="1"/>
        <v>#DIV/0!</v>
      </c>
      <c r="M51" s="16"/>
      <c r="N51" s="17"/>
      <c r="O51" s="16"/>
    </row>
    <row r="52" spans="1:15" s="4" customFormat="1" x14ac:dyDescent="0.25">
      <c r="A52" s="80"/>
      <c r="B52" s="16"/>
      <c r="C52" s="16"/>
      <c r="D52" s="20"/>
      <c r="E52" s="16"/>
      <c r="F52" s="17"/>
      <c r="G52" s="17"/>
      <c r="H52" s="17"/>
      <c r="I52" s="16"/>
      <c r="J52" s="16"/>
      <c r="K52" s="20"/>
      <c r="L52" s="19" t="e">
        <f t="shared" si="1"/>
        <v>#DIV/0!</v>
      </c>
      <c r="M52" s="16"/>
      <c r="N52" s="17"/>
      <c r="O52" s="16"/>
    </row>
    <row r="53" spans="1:15" s="4" customFormat="1" x14ac:dyDescent="0.25">
      <c r="A53" s="80"/>
      <c r="B53" s="16"/>
      <c r="C53" s="16"/>
      <c r="D53" s="20"/>
      <c r="E53" s="16"/>
      <c r="F53" s="17"/>
      <c r="G53" s="17"/>
      <c r="H53" s="17"/>
      <c r="I53" s="16"/>
      <c r="J53" s="16"/>
      <c r="K53" s="20"/>
      <c r="L53" s="19" t="e">
        <f t="shared" si="1"/>
        <v>#DIV/0!</v>
      </c>
      <c r="M53" s="16"/>
      <c r="N53" s="17"/>
      <c r="O53" s="16"/>
    </row>
    <row r="54" spans="1:15" s="29" customFormat="1" x14ac:dyDescent="0.25">
      <c r="A54" s="80"/>
      <c r="B54" s="16"/>
      <c r="C54" s="16"/>
      <c r="D54" s="20"/>
      <c r="E54" s="16"/>
      <c r="F54" s="17"/>
      <c r="G54" s="119"/>
      <c r="H54" s="17"/>
      <c r="I54" s="16"/>
      <c r="J54" s="16"/>
      <c r="K54" s="20"/>
      <c r="L54" s="19" t="e">
        <f t="shared" si="1"/>
        <v>#DIV/0!</v>
      </c>
      <c r="M54" s="16"/>
      <c r="N54" s="17"/>
      <c r="O54" s="16"/>
    </row>
    <row r="55" spans="1:15" s="1" customFormat="1" x14ac:dyDescent="0.25">
      <c r="A55" s="80"/>
      <c r="B55" s="16"/>
      <c r="C55" s="16"/>
      <c r="D55" s="20"/>
      <c r="E55" s="16"/>
      <c r="F55" s="17"/>
      <c r="G55" s="17"/>
      <c r="H55" s="17"/>
      <c r="I55" s="16"/>
      <c r="J55" s="16"/>
      <c r="K55" s="20"/>
      <c r="L55" s="19" t="e">
        <f t="shared" si="1"/>
        <v>#DIV/0!</v>
      </c>
      <c r="M55" s="16"/>
      <c r="N55" s="17"/>
      <c r="O55" s="16"/>
    </row>
    <row r="56" spans="1:15" s="1" customFormat="1" x14ac:dyDescent="0.25">
      <c r="A56" s="80"/>
      <c r="B56" s="16"/>
      <c r="C56" s="16"/>
      <c r="D56" s="20"/>
      <c r="E56" s="16"/>
      <c r="F56" s="17"/>
      <c r="G56" s="17"/>
      <c r="H56" s="17"/>
      <c r="I56" s="16"/>
      <c r="J56" s="16"/>
      <c r="K56" s="20"/>
      <c r="L56" s="19" t="e">
        <f t="shared" si="1"/>
        <v>#DIV/0!</v>
      </c>
      <c r="M56" s="16"/>
      <c r="N56" s="17"/>
      <c r="O56" s="16"/>
    </row>
    <row r="57" spans="1:15" s="4" customFormat="1" x14ac:dyDescent="0.25">
      <c r="A57" s="80"/>
      <c r="B57" s="16"/>
      <c r="C57" s="16"/>
      <c r="D57" s="20"/>
      <c r="E57" s="16"/>
      <c r="F57" s="17"/>
      <c r="G57" s="119"/>
      <c r="H57" s="17"/>
      <c r="I57" s="16"/>
      <c r="J57" s="16"/>
      <c r="K57" s="20"/>
      <c r="L57" s="19" t="e">
        <f t="shared" si="1"/>
        <v>#DIV/0!</v>
      </c>
      <c r="M57" s="16"/>
      <c r="N57" s="17"/>
      <c r="O57" s="16"/>
    </row>
    <row r="58" spans="1:15" s="29" customFormat="1" x14ac:dyDescent="0.25">
      <c r="A58" s="80"/>
      <c r="B58" s="16"/>
      <c r="C58" s="16"/>
      <c r="D58" s="20"/>
      <c r="E58" s="16"/>
      <c r="F58" s="17"/>
      <c r="G58" s="17"/>
      <c r="H58" s="17"/>
      <c r="I58" s="16"/>
      <c r="J58" s="16"/>
      <c r="K58" s="20"/>
      <c r="L58" s="19" t="e">
        <f t="shared" si="1"/>
        <v>#DIV/0!</v>
      </c>
      <c r="M58" s="16"/>
      <c r="N58" s="17"/>
      <c r="O58" s="16"/>
    </row>
    <row r="59" spans="1:15" x14ac:dyDescent="0.25">
      <c r="A59" s="16"/>
      <c r="B59" s="16"/>
      <c r="C59" s="16"/>
      <c r="D59" s="20"/>
      <c r="E59" s="16"/>
      <c r="F59" s="17"/>
      <c r="G59" s="17"/>
      <c r="H59" s="18"/>
      <c r="I59" s="16"/>
      <c r="J59" s="16"/>
      <c r="K59" s="20"/>
      <c r="L59" s="19" t="e">
        <f>IF((K59/D59)&gt;100%,100%,(K59/D59))</f>
        <v>#DIV/0!</v>
      </c>
      <c r="M59" s="16"/>
      <c r="N59" s="17"/>
      <c r="O59" s="16"/>
    </row>
    <row r="60" spans="1:15" x14ac:dyDescent="0.25">
      <c r="A60" s="16"/>
      <c r="B60" s="16"/>
      <c r="C60" s="16"/>
      <c r="D60" s="20"/>
      <c r="E60" s="16"/>
      <c r="F60" s="17"/>
      <c r="G60" s="17"/>
      <c r="H60" s="18"/>
      <c r="I60" s="16"/>
      <c r="J60" s="16"/>
      <c r="K60" s="20"/>
      <c r="L60" s="19" t="e">
        <f t="shared" ref="L60:L94" si="2">IF((K60/D60)&gt;100%,100%,(K60/D60))</f>
        <v>#DIV/0!</v>
      </c>
      <c r="M60" s="16"/>
      <c r="N60" s="17"/>
      <c r="O60" s="16"/>
    </row>
    <row r="61" spans="1:15" x14ac:dyDescent="0.25">
      <c r="A61" s="16"/>
      <c r="B61" s="16"/>
      <c r="C61" s="16"/>
      <c r="D61" s="20"/>
      <c r="E61" s="16"/>
      <c r="F61" s="17"/>
      <c r="G61" s="17"/>
      <c r="H61" s="18"/>
      <c r="I61" s="16"/>
      <c r="J61" s="16"/>
      <c r="K61" s="20"/>
      <c r="L61" s="19" t="e">
        <f t="shared" si="2"/>
        <v>#DIV/0!</v>
      </c>
      <c r="M61" s="16"/>
      <c r="N61" s="17"/>
      <c r="O61" s="16"/>
    </row>
    <row r="62" spans="1:15" x14ac:dyDescent="0.25">
      <c r="A62" s="16"/>
      <c r="B62" s="16"/>
      <c r="C62" s="16"/>
      <c r="D62" s="20"/>
      <c r="E62" s="16"/>
      <c r="F62" s="17"/>
      <c r="G62" s="17"/>
      <c r="H62" s="18"/>
      <c r="I62" s="16"/>
      <c r="J62" s="16"/>
      <c r="K62" s="20"/>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ref="L95:L158" si="3">IF((K95/D95)&gt;100%,100%,(K95/D95))</f>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ref="L159:L222" si="4">IF((K159/D159)&gt;100%,100%,(K159/D159))</f>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ref="L223:L286" si="5">IF((K223/D223)&gt;100%,100%,(K223/D223))</f>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ref="L287:L350" si="6">IF((K287/D287)&gt;100%,100%,(K287/D287))</f>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ref="L351:L414" si="7">IF((K351/D351)&gt;100%,100%,(K351/D351))</f>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ref="L415:L478" si="8">IF((K415/D415)&gt;100%,100%,(K415/D415))</f>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ref="L479:L542" si="9">IF((K479/D479)&gt;100%,100%,(K479/D479))</f>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ref="L543:L606" si="10">IF((K543/D543)&gt;100%,100%,(K543/D543))</f>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ref="L607:L670" si="11">IF((K607/D607)&gt;100%,100%,(K607/D607))</f>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ref="L671:L734" si="12">IF((K671/D671)&gt;100%,100%,(K671/D671))</f>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ref="L735:L798" si="13">IF((K735/D735)&gt;100%,100%,(K735/D735))</f>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ref="L799:L862" si="14">IF((K799/D799)&gt;100%,100%,(K799/D799))</f>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ref="L863:L916" si="15">IF((K863/D863)&gt;100%,100%,(K863/D863))</f>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sheetData>
  <sheetProtection algorithmName="SHA-512" hashValue="fXG8X+ThQ4iieN8XpgLjjvhIH1BV9t8uyNZSUXa3IQX2rQI6L15hOmouOe/dHUfjaeQ4AEPgPl0t40r2xvxSTQ==" saltValue="Nl8q0iKueIRoisqqUfch/A==" spinCount="100000" sheet="1" objects="1" scenarios="1" formatCells="0" insertRows="0" autoFilter="0"/>
  <dataConsolidate/>
  <mergeCells count="50">
    <mergeCell ref="D15:E15"/>
    <mergeCell ref="L15:N15"/>
    <mergeCell ref="L8:N8"/>
    <mergeCell ref="L9:N9"/>
    <mergeCell ref="L18:N18"/>
    <mergeCell ref="D8:E8"/>
    <mergeCell ref="D9:E9"/>
    <mergeCell ref="D12:E12"/>
    <mergeCell ref="L12:N12"/>
    <mergeCell ref="D18:E18"/>
    <mergeCell ref="D10:E10"/>
    <mergeCell ref="L10:N10"/>
    <mergeCell ref="D11:E11"/>
    <mergeCell ref="L11:N11"/>
    <mergeCell ref="D13:E13"/>
    <mergeCell ref="L13:N13"/>
    <mergeCell ref="D14:E14"/>
    <mergeCell ref="L14:N14"/>
    <mergeCell ref="B1:J1"/>
    <mergeCell ref="A7:F7"/>
    <mergeCell ref="G7:I7"/>
    <mergeCell ref="K1:O1"/>
    <mergeCell ref="K2:O2"/>
    <mergeCell ref="K3:O3"/>
    <mergeCell ref="B2:J3"/>
    <mergeCell ref="A1:A3"/>
    <mergeCell ref="A4:O4"/>
    <mergeCell ref="K7:O7"/>
    <mergeCell ref="A6:O6"/>
    <mergeCell ref="A22:A23"/>
    <mergeCell ref="A21:J21"/>
    <mergeCell ref="A20:O20"/>
    <mergeCell ref="C22:C23"/>
    <mergeCell ref="F22:G22"/>
    <mergeCell ref="M22:M23"/>
    <mergeCell ref="N22:N23"/>
    <mergeCell ref="O22:O23"/>
    <mergeCell ref="B22:B23"/>
    <mergeCell ref="D22:D23"/>
    <mergeCell ref="E22:E23"/>
    <mergeCell ref="K21:O21"/>
    <mergeCell ref="K22:K23"/>
    <mergeCell ref="I22:I23"/>
    <mergeCell ref="L22:L23"/>
    <mergeCell ref="J22:J23"/>
    <mergeCell ref="D16:E16"/>
    <mergeCell ref="L16:N16"/>
    <mergeCell ref="D17:E17"/>
    <mergeCell ref="L17:N17"/>
    <mergeCell ref="H22:H23"/>
  </mergeCells>
  <conditionalFormatting sqref="L24:L916">
    <cfRule type="containsErrors" dxfId="2" priority="36">
      <formula>ISERROR(L24)</formula>
    </cfRule>
  </conditionalFormatting>
  <conditionalFormatting sqref="O9:O18">
    <cfRule type="containsErrors" dxfId="1" priority="11">
      <formula>ISERROR(O9)</formula>
    </cfRule>
  </conditionalFormatting>
  <dataValidations count="7">
    <dataValidation type="decimal" allowBlank="1" showInputMessage="1" showErrorMessage="1" sqref="L24:L916 O9:O18" xr:uid="{2EA01066-FD7A-4D6C-8CE9-DE7DEE42B2D5}">
      <formula1>0</formula1>
      <formula2>1</formula2>
    </dataValidation>
    <dataValidation type="whole" allowBlank="1" showInputMessage="1" showErrorMessage="1" sqref="D45 D48:D1048576 D24:D42" xr:uid="{224D98CB-81BC-442F-8A05-C9A6A69055F0}">
      <formula1>1</formula1>
      <formula2>5000</formula2>
    </dataValidation>
    <dataValidation type="list" allowBlank="1" showInputMessage="1" showErrorMessage="1" sqref="F18 F9:F16" xr:uid="{DF6D8787-35A1-496C-A647-FB9901280C78}">
      <formula1>INDIRECT(D9)</formula1>
    </dataValidation>
    <dataValidation type="list" showInputMessage="1" showErrorMessage="1" sqref="N24:N916"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 type="list" allowBlank="1" showInputMessage="1" showErrorMessage="1" sqref="A9:A18" xr:uid="{158DC68B-0A81-4E54-A86A-5A2861ED78B8}">
      <formula1>Componente_de_Gestión</formula1>
    </dataValidation>
    <dataValidation type="list" allowBlank="1" showInputMessage="1" showErrorMessage="1" sqref="B9:D18"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B43:B1048576 B24:B41</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B42</xm:sqref>
        </x14:dataValidation>
        <x14:dataValidation type="list" allowBlank="1" showInputMessage="1" showErrorMessage="1" error="la fecha debe estar entre el 09 de enero de 2023 y el 29 de diciembre de 2023" xr:uid="{0BBA6267-980B-4B23-94DA-8EB6B682E323}">
          <x14:formula1>
            <xm:f>'Hoja 2'!$AT$5:$AT$6</xm:f>
          </x14:formula1>
          <xm:sqref>H24:H1048576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4" t="s">
        <v>26</v>
      </c>
      <c r="B2" s="13" t="s">
        <v>77</v>
      </c>
      <c r="C2" s="116" t="s">
        <v>40</v>
      </c>
      <c r="D2" s="116"/>
      <c r="E2" s="116"/>
      <c r="F2" s="116"/>
    </row>
    <row r="3" spans="1:57" ht="27.75" customHeight="1" x14ac:dyDescent="0.25">
      <c r="A3" s="114"/>
      <c r="B3" s="114" t="s">
        <v>42</v>
      </c>
      <c r="C3" s="114" t="s">
        <v>41</v>
      </c>
      <c r="D3" s="114" t="s">
        <v>2</v>
      </c>
      <c r="E3" s="114" t="s">
        <v>205</v>
      </c>
      <c r="F3" s="114" t="s">
        <v>206</v>
      </c>
      <c r="G3" s="114" t="s">
        <v>169</v>
      </c>
      <c r="H3" s="114" t="s">
        <v>27</v>
      </c>
      <c r="I3" s="114" t="s">
        <v>43</v>
      </c>
      <c r="J3" s="114" t="s">
        <v>44</v>
      </c>
      <c r="K3" s="114" t="s">
        <v>514</v>
      </c>
      <c r="L3" s="114" t="s">
        <v>50</v>
      </c>
      <c r="M3" s="114" t="s">
        <v>45</v>
      </c>
      <c r="N3" s="114" t="s">
        <v>46</v>
      </c>
      <c r="O3" s="114" t="s">
        <v>47</v>
      </c>
      <c r="P3" s="114" t="s">
        <v>48</v>
      </c>
      <c r="Q3" s="114" t="s">
        <v>49</v>
      </c>
      <c r="R3" s="114" t="s">
        <v>28</v>
      </c>
      <c r="S3" s="114" t="s">
        <v>207</v>
      </c>
      <c r="T3" s="114" t="s">
        <v>208</v>
      </c>
      <c r="V3" s="114" t="s">
        <v>209</v>
      </c>
      <c r="X3" s="114" t="s">
        <v>210</v>
      </c>
      <c r="Z3" s="114" t="s">
        <v>211</v>
      </c>
      <c r="AB3" s="114" t="s">
        <v>60</v>
      </c>
      <c r="AD3" s="114" t="s">
        <v>58</v>
      </c>
      <c r="AE3" s="114" t="s">
        <v>57</v>
      </c>
      <c r="AG3" s="114" t="s">
        <v>78</v>
      </c>
      <c r="AH3" s="114" t="s">
        <v>87</v>
      </c>
      <c r="AI3" s="115" t="s">
        <v>97</v>
      </c>
      <c r="AK3" s="114" t="s">
        <v>59</v>
      </c>
      <c r="AM3" s="114" t="s">
        <v>60</v>
      </c>
      <c r="AN3" s="114" t="s">
        <v>58</v>
      </c>
      <c r="AO3" s="114" t="s">
        <v>57</v>
      </c>
      <c r="AQ3" s="114" t="s">
        <v>78</v>
      </c>
      <c r="AR3" s="114" t="s">
        <v>87</v>
      </c>
      <c r="AS3" s="114" t="s">
        <v>96</v>
      </c>
      <c r="AT3" s="115" t="s">
        <v>97</v>
      </c>
      <c r="AX3" s="33" t="s">
        <v>283</v>
      </c>
      <c r="AY3" s="34" t="s">
        <v>284</v>
      </c>
      <c r="AZ3" s="36">
        <v>2023</v>
      </c>
      <c r="BA3" s="36">
        <v>2024</v>
      </c>
      <c r="BB3" s="36">
        <v>2025</v>
      </c>
      <c r="BC3" s="36">
        <v>2026</v>
      </c>
      <c r="BD3" s="35" t="s">
        <v>285</v>
      </c>
      <c r="BE3" s="51" t="s">
        <v>399</v>
      </c>
    </row>
    <row r="4" spans="1:57" ht="30" customHeight="1" x14ac:dyDescent="0.25">
      <c r="A4" s="114"/>
      <c r="B4" s="114"/>
      <c r="C4" s="114"/>
      <c r="D4" s="114"/>
      <c r="E4" s="114"/>
      <c r="F4" s="114"/>
      <c r="G4" s="114"/>
      <c r="H4" s="114"/>
      <c r="I4" s="114"/>
      <c r="J4" s="114"/>
      <c r="K4" s="114"/>
      <c r="L4" s="114"/>
      <c r="M4" s="114"/>
      <c r="N4" s="114"/>
      <c r="O4" s="114"/>
      <c r="P4" s="114"/>
      <c r="Q4" s="114"/>
      <c r="R4" s="114"/>
      <c r="S4" s="114"/>
      <c r="T4" s="114"/>
      <c r="V4" s="114"/>
      <c r="X4" s="114"/>
      <c r="Z4" s="114"/>
      <c r="AB4" s="114"/>
      <c r="AD4" s="114"/>
      <c r="AE4" s="114"/>
      <c r="AG4" s="114"/>
      <c r="AH4" s="114"/>
      <c r="AI4" s="115"/>
      <c r="AK4" s="114"/>
      <c r="AM4" s="114"/>
      <c r="AN4" s="114"/>
      <c r="AO4" s="114"/>
      <c r="AQ4" s="114"/>
      <c r="AR4" s="114"/>
      <c r="AS4" s="114"/>
      <c r="AT4" s="115"/>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2026-01-26T14:37:15Z</dcterms:modified>
</cp:coreProperties>
</file>