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85F67A6F-D0E2-4091-83C7-F25CC6CAF245}"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'FOR-PES-006'!$A$35:$O$926</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O10" i="1"/>
  <c r="O11" i="1"/>
  <c r="O12" i="1"/>
  <c r="O13" i="1"/>
  <c r="O14" i="1"/>
  <c r="O15" i="1"/>
  <c r="O16" i="1"/>
  <c r="O17" i="1"/>
  <c r="O18" i="1"/>
  <c r="O19" i="1"/>
  <c r="O20" i="1"/>
  <c r="O21" i="1"/>
  <c r="O22" i="1"/>
  <c r="O23" i="1"/>
  <c r="O24" i="1"/>
  <c r="O25" i="1"/>
  <c r="O26" i="1"/>
  <c r="O27" i="1"/>
  <c r="O28" i="1"/>
  <c r="O29" i="1"/>
  <c r="O30" i="1"/>
  <c r="J29" i="1"/>
  <c r="I29" i="1"/>
  <c r="H29" i="1"/>
  <c r="G29" i="1"/>
  <c r="J28" i="1"/>
  <c r="I28" i="1"/>
  <c r="H28" i="1"/>
  <c r="G28" i="1"/>
  <c r="J27" i="1"/>
  <c r="I27" i="1"/>
  <c r="H27" i="1"/>
  <c r="G27" i="1"/>
  <c r="J26" i="1"/>
  <c r="I26" i="1"/>
  <c r="H26" i="1"/>
  <c r="G26" i="1"/>
  <c r="G12" i="1"/>
  <c r="H12" i="1"/>
  <c r="I12" i="1"/>
  <c r="J12" i="1"/>
  <c r="G13" i="1"/>
  <c r="H13" i="1"/>
  <c r="I13" i="1"/>
  <c r="J13" i="1"/>
  <c r="G14" i="1"/>
  <c r="H14" i="1"/>
  <c r="I14" i="1"/>
  <c r="J14" i="1"/>
  <c r="G15" i="1"/>
  <c r="H15" i="1"/>
  <c r="I15" i="1"/>
  <c r="J15" i="1"/>
  <c r="G16" i="1"/>
  <c r="H16" i="1"/>
  <c r="I16" i="1"/>
  <c r="J16" i="1"/>
  <c r="G17" i="1"/>
  <c r="H17" i="1"/>
  <c r="I17" i="1"/>
  <c r="J17" i="1"/>
  <c r="G18" i="1"/>
  <c r="H18" i="1"/>
  <c r="I18" i="1"/>
  <c r="J18" i="1"/>
  <c r="G19" i="1"/>
  <c r="H19" i="1"/>
  <c r="I19" i="1"/>
  <c r="J19" i="1"/>
  <c r="G20" i="1"/>
  <c r="H20" i="1"/>
  <c r="I20" i="1"/>
  <c r="J20" i="1"/>
  <c r="G21" i="1"/>
  <c r="H21" i="1"/>
  <c r="I21" i="1"/>
  <c r="J21" i="1"/>
  <c r="G22" i="1"/>
  <c r="H22" i="1"/>
  <c r="I22" i="1"/>
  <c r="J22" i="1"/>
  <c r="G23" i="1"/>
  <c r="H23" i="1"/>
  <c r="I23" i="1"/>
  <c r="J23" i="1"/>
  <c r="G24" i="1"/>
  <c r="H24" i="1"/>
  <c r="I24" i="1"/>
  <c r="J24" i="1"/>
  <c r="G25" i="1"/>
  <c r="H25" i="1"/>
  <c r="I25" i="1"/>
  <c r="J25" i="1"/>
  <c r="G10" i="1"/>
  <c r="H10" i="1"/>
  <c r="I10" i="1"/>
  <c r="J10" i="1"/>
  <c r="G11" i="1"/>
  <c r="H11" i="1"/>
  <c r="I11" i="1"/>
  <c r="J11" i="1"/>
  <c r="L36" i="1"/>
  <c r="L67" i="1"/>
  <c r="L68" i="1"/>
  <c r="I30" i="1" l="1"/>
  <c r="I9" i="1"/>
  <c r="O9" i="1" s="1"/>
  <c r="J30" i="1"/>
  <c r="J9" i="1"/>
  <c r="H30" i="1" l="1"/>
  <c r="H9" i="1"/>
  <c r="G30" i="1"/>
  <c r="L926" i="1" l="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4" authorId="0" shapeId="0" xr:uid="{C161FA0F-DBE2-4EC8-A4B5-9E2E94F55402}">
      <text>
        <r>
          <rPr>
            <b/>
            <sz val="9"/>
            <color indexed="81"/>
            <rFont val="Tahoma"/>
            <family val="2"/>
          </rPr>
          <t>Numérico (mayor que 0)</t>
        </r>
      </text>
    </comment>
    <comment ref="H34" authorId="0" shapeId="0" xr:uid="{59605467-9A6B-4464-BFF3-F4631E59D55D}">
      <text>
        <r>
          <rPr>
            <b/>
            <sz val="9"/>
            <color indexed="81"/>
            <rFont val="Tahoma"/>
            <family val="2"/>
          </rPr>
          <t>RECURSOS DE:
1. Funcionamiento
2. Inversión</t>
        </r>
      </text>
    </comment>
    <comment ref="J34" authorId="0" shapeId="0" xr:uid="{00000000-0006-0000-0100-000006000000}">
      <text>
        <r>
          <rPr>
            <b/>
            <sz val="9"/>
            <color indexed="81"/>
            <rFont val="Tahoma"/>
            <family val="2"/>
          </rPr>
          <t>Establecer sí satisface metas de otros componentes generales</t>
        </r>
      </text>
    </comment>
    <comment ref="K34" authorId="0" shapeId="0" xr:uid="{C6A7F697-CC62-4118-A563-F1B91CA56D87}">
      <text>
        <r>
          <rPr>
            <b/>
            <sz val="9"/>
            <color indexed="81"/>
            <rFont val="Tahoma"/>
            <family val="2"/>
          </rPr>
          <t>Numérico (mayor o igual que "Cantidad")
Valor Acumulado de los periodos de seguimiento</t>
        </r>
      </text>
    </comment>
    <comment ref="N3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<sst xmlns="http://schemas.openxmlformats.org/spreadsheetml/2006/main" count="1450" uniqueCount="826">
  <si>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</si>
  <si>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</si>
  <si>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</si>
  <si>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</si>
  <si>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</si>
  <si>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</si>
  <si>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</si>
  <si>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</si>
  <si>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</si>
  <si>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</si>
  <si>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</si>
  <si>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</si>
  <si>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</si>
  <si>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</si>
  <si>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</si>
  <si>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</si>
  <si>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</si>
  <si>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</si>
  <si>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</si>
  <si>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</si>
  <si>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</si>
  <si>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</si>
  <si>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</si>
  <si>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</si>
  <si>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</si>
  <si>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</si>
  <si>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</si>
  <si>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</si>
  <si>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</si>
  <si>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</si>
  <si>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</si>
  <si>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</si>
  <si>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</si>
  <si>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</si>
  <si>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</si>
  <si>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</si>
  <si>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</si>
  <si>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</si>
  <si>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</si>
  <si>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</si>
  <si>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</si>
  <si>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</si>
  <si>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</si>
  <si>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</si>
  <si>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</si>
  <si>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</si>
  <si>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</si>
  <si>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</si>
  <si>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</si>
  <si>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</si>
  <si>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</si>
  <si>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</si>
  <si>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</si>
  <si>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</si>
  <si>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</si>
  <si>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</si>
  <si>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</si>
  <si>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</si>
  <si>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</si>
  <si>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</si>
  <si>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</si>
  <si>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</si>
  <si>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</si>
  <si>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</si>
  <si>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</si>
  <si>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</si>
  <si>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</si>
  <si>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</si>
  <si>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</si>
  <si>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</si>
  <si>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</si>
  <si>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</si>
  <si>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</si>
  <si>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</si>
  <si>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</si>
  <si>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</si>
  <si>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</si>
  <si>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</si>
  <si>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</si>
  <si>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</si>
  <si>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</si>
  <si>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</si>
  <si>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</si>
  <si>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</si>
  <si>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</si>
  <si>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</si>
  <si>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</si>
  <si>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</si>
  <si>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</si>
  <si>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</si>
  <si>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</si>
  <si>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</si>
  <si>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</si>
  <si>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</si>
  <si>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</si>
  <si>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</si>
  <si>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</si>
  <si>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</si>
  <si>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</si>
  <si>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</si>
  <si>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</si>
  <si>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</si>
  <si>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</si>
  <si>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</si>
  <si>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</si>
  <si>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</si>
  <si>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</si>
  <si>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</si>
  <si>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</si>
  <si>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</si>
  <si>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</si>
  <si>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</si>
  <si>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</si>
  <si>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</si>
  <si>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</si>
  <si>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</si>
  <si>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</si>
  <si>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</si>
  <si>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</si>
  <si>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</si>
  <si>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</si>
  <si>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</si>
  <si>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</si>
  <si>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</si>
  <si>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</si>
  <si>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</si>
  <si>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</si>
  <si>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</si>
  <si>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</si>
  <si>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</si>
  <si>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</si>
  <si>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</si>
  <si>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</si>
  <si>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</si>
  <si>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</si>
  <si>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</si>
  <si>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</si>
  <si>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</si>
  <si>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</si>
  <si>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</si>
  <si>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</si>
  <si>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</si>
  <si>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</si>
  <si>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</si>
  <si>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</si>
  <si>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</si>
  <si>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</si>
  <si>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</si>
  <si>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</si>
  <si>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</si>
  <si>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</si>
  <si>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</si>
  <si>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</si>
  <si>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</si>
  <si>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</si>
  <si>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</si>
  <si>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</si>
  <si>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</si>
  <si>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</si>
  <si>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</si>
  <si>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</si>
  <si>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</si>
  <si>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</si>
  <si>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</si>
  <si>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</si>
  <si>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</si>
  <si>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</si>
  <si>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</si>
  <si>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</si>
  <si>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</si>
  <si>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</si>
  <si>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</si>
  <si>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</si>
  <si>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</si>
  <si>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</si>
  <si>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</si>
  <si>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</si>
  <si>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</si>
  <si>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</si>
  <si>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</si>
  <si>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</si>
  <si>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</si>
  <si>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</si>
  <si>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</si>
  <si>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</si>
  <si>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</si>
  <si>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</si>
  <si>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</si>
  <si>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</si>
  <si>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</si>
  <si>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</si>
  <si>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</si>
  <si>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</si>
  <si>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</si>
  <si>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</si>
  <si>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</si>
  <si>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</si>
  <si>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</si>
  <si>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</si>
  <si>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</si>
  <si>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</si>
  <si>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</si>
  <si>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</si>
  <si>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</si>
  <si>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</si>
  <si>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</si>
  <si>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</si>
  <si>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</si>
  <si>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</si>
  <si>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</si>
  <si>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</si>
  <si>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</si>
  <si>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</si>
  <si>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</si>
  <si>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</si>
  <si>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</si>
  <si>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</si>
  <si>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</si>
  <si>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</si>
  <si>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</si>
  <si>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</si>
  <si>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</si>
  <si>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</si>
  <si>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</si>
  <si>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</si>
  <si>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</si>
  <si>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</si>
  <si>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</si>
  <si>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</si>
  <si>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</si>
  <si>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</si>
  <si>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</si>
  <si>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</si>
  <si>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</si>
  <si>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</si>
  <si>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</si>
  <si>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</si>
  <si>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</si>
  <si>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</si>
  <si>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</si>
  <si>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</si>
  <si>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</si>
  <si>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</si>
  <si>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</si>
  <si>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</si>
  <si>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</si>
  <si>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</si>
  <si>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</si>
  <si>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</si>
  <si>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</si>
  <si>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</si>
  <si>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</si>
  <si>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</si>
  <si>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</si>
  <si>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</si>
  <si>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</si>
  <si>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</si>
  <si>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</si>
  <si>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</si>
  <si>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</si>
  <si>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</si>
  <si>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</si>
  <si>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</si>
  <si>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</si>
  <si>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</si>
  <si>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</si>
  <si>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</si>
  <si>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</si>
  <si>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</si>
  <si>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</si>
  <si>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</si>
  <si>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</si>
  <si>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</si>
  <si>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</si>
  <si>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</si>
  <si>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</si>
  <si>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</si>
  <si>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</si>
  <si>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</si>
  <si>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</si>
  <si>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</si>
  <si>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</si>
  <si>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</si>
  <si>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</si>
  <si>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</si>
  <si>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</si>
  <si>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</si>
  <si>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</si>
  <si>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</si>
  <si>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</si>
  <si>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</si>
  <si>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</si>
  <si>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</si>
  <si>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</si>
  <si>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</si>
  <si>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</si>
  <si>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</si>
  <si>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</si>
  <si>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</si>
  <si>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</si>
  <si>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</si>
  <si>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</si>
  <si>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</si>
  <si>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</si>
  <si>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</si>
  <si>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</si>
  <si>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</si>
  <si>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</si>
  <si>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</si>
  <si>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</si>
  <si>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</si>
  <si>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</si>
  <si>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</si>
  <si>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</si>
  <si>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</si>
  <si>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</si>
  <si>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</si>
  <si>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</si>
  <si>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</si>
  <si>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</si>
  <si>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</si>
  <si>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</si>
  <si>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</si>
  <si>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</si>
  <si>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</si>
  <si>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</si>
  <si>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</si>
  <si>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</si>
  <si>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</si>
  <si>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</si>
  <si>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</si>
  <si>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</si>
  <si>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</si>
  <si>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</si>
  <si>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</si>
  <si>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</si>
  <si>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</si>
  <si>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</si>
  <si>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</si>
  <si>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</si>
  <si>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</si>
  <si>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</si>
  <si>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</si>
  <si>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</si>
  <si>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</si>
  <si>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</si>
  <si>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</si>
  <si>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</si>
  <si>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</si>
  <si>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</si>
  <si>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</si>
  <si>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</si>
  <si>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</si>
  <si>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</si>
  <si>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</si>
  <si>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</si>
  <si>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</si>
  <si>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</si>
  <si>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</si>
  <si>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</si>
  <si>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</si>
  <si>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</si>
  <si>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</si>
  <si>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</si>
  <si>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</si>
  <si>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</si>
  <si>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</si>
  <si>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</si>
  <si>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</si>
  <si>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</si>
  <si>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</si>
  <si>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</si>
  <si>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</si>
  <si>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</si>
  <si>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</si>
  <si>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</si>
  <si>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</si>
  <si>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</si>
  <si>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</si>
  <si>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</si>
  <si>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</si>
  <si>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</si>
  <si>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</si>
  <si>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</si>
  <si>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</si>
  <si>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</si>
  <si>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</si>
  <si>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</si>
  <si>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</si>
  <si>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</si>
  <si>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</si>
  <si>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</si>
  <si>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</si>
  <si>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</si>
  <si>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</si>
  <si>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</si>
  <si>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</si>
  <si>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</si>
  <si>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</si>
  <si>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</si>
  <si>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</si>
  <si>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</si>
  <si>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</si>
  <si>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</si>
  <si>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</si>
  <si>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</si>
  <si>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</si>
  <si>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</si>
  <si>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</si>
  <si>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</si>
  <si>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</si>
  <si>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</si>
  <si>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</si>
  <si>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</si>
  <si>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</si>
  <si>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</si>
  <si>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</si>
  <si>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</si>
  <si>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</si>
  <si>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</si>
  <si>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</si>
  <si>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</si>
  <si>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</si>
  <si>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</si>
  <si>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</si>
  <si>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</si>
  <si>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</si>
  <si>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</si>
  <si>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</si>
  <si>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</si>
  <si>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</si>
  <si>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</si>
  <si>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</si>
  <si>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</si>
  <si>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</si>
  <si>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</si>
  <si>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</si>
  <si>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</si>
  <si>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</si>
  <si>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</si>
  <si>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</si>
  <si>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</si>
  <si>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</si>
  <si>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</si>
  <si>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</si>
  <si>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</si>
  <si>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</si>
  <si>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</si>
  <si>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</si>
  <si>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</si>
  <si>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</si>
  <si>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</si>
  <si>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</si>
  <si>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</si>
  <si>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</si>
  <si>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</si>
  <si>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</si>
  <si>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</si>
  <si>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</si>
  <si>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</si>
  <si>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</si>
  <si>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</si>
  <si>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</si>
  <si>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</si>
  <si>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</si>
  <si>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</si>
  <si>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</si>
  <si>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</si>
  <si>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</si>
  <si>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</si>
  <si>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</si>
  <si>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</si>
  <si>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</si>
  <si>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</si>
  <si>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</si>
  <si>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</si>
  <si>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</si>
  <si>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</si>
  <si>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</si>
  <si>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</si>
  <si>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</si>
  <si>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</si>
  <si>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</si>
  <si>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</si>
  <si>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</si>
  <si>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</si>
  <si>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</si>
  <si>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</si>
  <si>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</si>
  <si>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</si>
  <si>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</si>
  <si>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</si>
  <si>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</si>
  <si>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</si>
  <si>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</si>
  <si>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</si>
  <si>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</si>
  <si>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</si>
  <si>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</si>
  <si>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</si>
  <si>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</si>
  <si>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</si>
  <si>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</si>
  <si>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</si>
  <si>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</si>
  <si>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</si>
  <si>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</si>
  <si>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</si>
  <si>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</si>
  <si>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</si>
  <si>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</si>
  <si>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</si>
  <si>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</si>
  <si>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</si>
  <si>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</si>
  <si>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</si>
  <si>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</si>
  <si>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</si>
  <si>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</si>
  <si>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</si>
  <si>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</si>
  <si>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</si>
  <si>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</si>
  <si>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</si>
  <si>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</si>
  <si>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</si>
  <si>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</si>
  <si>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</si>
  <si>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</si>
  <si>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</si>
  <si>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</si>
  <si>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</si>
  <si>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</si>
  <si>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</si>
  <si>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</si>
  <si>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</si>
  <si>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</si>
  <si>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</si>
  <si>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</si>
  <si>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</si>
  <si>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</si>
  <si>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</si>
  <si>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</si>
  <si>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</si>
  <si>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</si>
  <si>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</si>
  <si>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</si>
  <si>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</si>
  <si>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</si>
  <si>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</si>
  <si>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</si>
  <si>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</si>
  <si>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</si>
  <si>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</si>
  <si>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</si>
  <si>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</si>
  <si>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</si>
  <si>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</si>
  <si>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</si>
  <si>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</si>
  <si>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</si>
  <si>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</si>
  <si>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</si>
  <si>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</si>
  <si>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</si>
  <si>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</si>
  <si>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</si>
  <si>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</si>
  <si>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</si>
  <si>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</si>
  <si>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</si>
  <si>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</si>
  <si>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</si>
  <si>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</si>
  <si>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</si>
  <si>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</si>
  <si>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</si>
  <si>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</si>
  <si>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</si>
  <si>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</si>
  <si>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</si>
  <si>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</si>
  <si>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</si>
  <si>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</si>
  <si>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</si>
  <si>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</si>
  <si>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</si>
  <si>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</si>
  <si>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</si>
  <si>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</si>
  <si>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</si>
  <si>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</si>
  <si>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</si>
  <si>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</si>
  <si>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</si>
  <si>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</si>
  <si>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</si>
  <si>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</si>
  <si>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</si>
  <si>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</si>
  <si>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</si>
  <si>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</si>
  <si>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</si>
  <si>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</si>
  <si>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</si>
  <si>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</si>
  <si>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</si>
  <si>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</si>
  <si>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</si>
  <si>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</si>
  <si>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</si>
  <si>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</si>
  <si>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</si>
  <si>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</si>
  <si>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</si>
  <si>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</si>
  <si>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</si>
  <si>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</si>
  <si>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</si>
  <si>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</si>
  <si>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</si>
  <si>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</si>
  <si>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</si>
  <si>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</si>
  <si>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</si>
  <si>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</si>
  <si>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</si>
  <si>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</si>
  <si>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</si>
  <si>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</si>
  <si>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</si>
  <si>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</si>
  <si>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</si>
  <si>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</si>
  <si>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</si>
  <si>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</si>
  <si>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</si>
  <si>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</si>
  <si>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</si>
  <si>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</si>
  <si>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</si>
  <si>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</si>
  <si>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</si>
  <si>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</si>
  <si>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</si>
  <si>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</si>
  <si>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</si>
  <si>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</si>
  <si>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</si>
  <si>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</si>
  <si>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</si>
  <si>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</si>
  <si>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</si>
  <si>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</si>
  <si>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</si>
  <si>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</si>
  <si>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</si>
  <si>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</si>
  <si>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</si>
  <si>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</si>
  <si>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</si>
  <si>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</si>
  <si>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</si>
  <si>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</si>
  <si>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</si>
  <si>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</si>
  <si>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</si>
  <si>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</si>
  <si>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</si>
  <si>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</si>
  <si>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</si>
  <si>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</si>
  <si>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</si>
  <si>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</si>
  <si>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</si>
  <si>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</si>
  <si>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</si>
  <si>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</si>
  <si>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</si>
  <si>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</si>
  <si>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</si>
  <si>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</si>
  <si>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</si>
  <si>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</si>
  <si>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</si>
  <si>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</si>
  <si>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</si>
  <si>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</si>
  <si>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</si>
  <si>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</si>
  <si>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</si>
  <si>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</si>
  <si>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</si>
  <si>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</si>
  <si>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</si>
  <si>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</si>
  <si>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</si>
  <si>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</si>
  <si>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</si>
  <si>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</si>
  <si>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</si>
  <si>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</si>
  <si>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</si>
  <si>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</si>
  <si>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</si>
  <si>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</si>
  <si>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</si>
  <si>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</si>
  <si>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</si>
  <si>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</si>
  <si>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</si>
  <si>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</si>
  <si>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</si>
  <si>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</si>
  <si>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</si>
  <si>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</si>
  <si>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</si>
  <si>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</si>
  <si>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</si>
  <si>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</si>
  <si>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</si>
  <si>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</si>
  <si>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</si>
  <si>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</si>
  <si>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</si>
  <si>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</si>
  <si>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</si>
  <si>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</si>
  <si>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</si>
  <si>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</si>
  <si>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</si>
  <si>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</si>
  <si>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</si>
  <si>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</si>
  <si>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</si>
  <si>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</si>
  <si>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</si>
  <si>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</si>
  <si>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</si>
  <si>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</si>
  <si>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</si>
  <si>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</si>
  <si>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</si>
  <si>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</si>
  <si>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</si>
  <si>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</si>
  <si>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</si>
  <si>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</si>
  <si>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</si>
  <si>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</si>
  <si>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</si>
  <si>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</si>
  <si>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</si>
  <si>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</si>
  <si>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</si>
  <si>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</si>
  <si>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</si>
  <si>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</si>
  <si>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</si>
  <si>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</si>
  <si>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</si>
  <si>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</si>
  <si>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</si>
  <si>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</si>
  <si>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</si>
  <si>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</si>
  <si>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</si>
  <si>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 xml:space="preserve">NC23-GBU-2025 y OM08-GBU-2025 :  NC23: Al revisar la documentación del proceso de Gestión de Bienestar Universitario se encontraron documentos desactualizados y/o obsoletos, aun cuando, en el informe de auditoría de la vigencia 2023, se registra como recomendación. Entre los documentos que requieren gestionarse se encuentran FCA-GBU-001 Ficha de caracterización, Revisión de la Liquidación de Matrícula, PRO-GBU-006 Fraccionamiento de Matrícula y el PRO013-GBU Promoción y Prevención en salud, en el cual existen normas que ya no son vigentes y el flujograma ya no es el establecido. Asimismo se observa que, para el programa de salud es necesario la creación o la aprobación de los siguientes formatos; Consentimiento informado, Reporte de evento adverso y seguimiento y Seguridad del paciente. De otra parte, se requiere incluir, el informe de perfil alimentario nutricional que se utiliza con el rotulo, sin codificación en el sistema de gestión integral. Estas situaciones contravienen los requisitos establecidos en la NTC ISO 9001:2015 punto 7.5. Información documentada y el Modelo Estándar de Control Interno - componente Información y Comunicación. Potencialmente, podría afectar la ejecución de las actividades, la obtención de los logros y metas propuestos y la eficacia del proceso, así como el incumplimiento de la normatividad aplicable y aumentar el riesgo de decisiones basadas en información obsoleta.
OM08: Mediante revisión documental se identifica que no se implementan controles de verificación de las certificaciones de experiencia para futuros procesos contractuales, estableciendo criterios mínimos que incluyan la identificación completa de quien certifica, el objeto y alcance del contrato ejecutado, el valor y fechas reales de ejecución, así como la constancia expresa de cumplimiento, lo que no permite asegurar la idoneidad de los contratistas y mitigar riesgos de selección inadecuada o incumplimiento contractual. En el contrato de prestación de servicios CPS 634 de 2024, se evidenció que el certificado adjunto en la Hoja de Vida de Función Pública, codificado como M 01655352 y fechado el 29 de agosto de 2024, no incluye el NIT de la empresa que certifica, no describe el objeto contractual ejecutado ni el alcance de las actividades, y no indica cómo fue evaluado el cumplimiento del contratista. </t>
  </si>
  <si>
    <t>Porque no se realizó la actualización periódica de los documentos que ya tenían cambios normativos y procedimentales.
Porque el facilitador responsable no pudo dedicar tiempo suficiente a la gestión documental.
Porque estaba cumpliendo múltiples funciones y roles adicionales dentro del proceso de Bienestar Universitario
Porque no se estableció una distribución adecuada de responsabilidades ni se designó apoyo específico para la actualización documental lo que generó sobrecarga de trabajo y ausencia de seguimiento oportuno a esta actividad.</t>
  </si>
  <si>
    <t>NC-229-2025</t>
  </si>
  <si>
    <t>Actualizar y publicar en la herramienta los documentos del proceso conforme a la priorización</t>
  </si>
  <si>
    <t>Realizar socialización de los documentos actualizados al interior del proceso y demás partes interesadas.</t>
  </si>
  <si>
    <t>Documento actualizado y publicado</t>
  </si>
  <si>
    <t>Socialización realizada</t>
  </si>
  <si>
    <t>Ninguna</t>
  </si>
  <si>
    <t>Actualizar matriz de riesgos del proceso de Gestión de Bienestar Universitario</t>
  </si>
  <si>
    <t>Responder de forma oportuna, efectiva y de fondo las peticiones de los ciudadanos y las partes interesadas, de responsabilidad de la SBU, dando cumplimiento al procedimiento PRO-GGU-003 Peticiones, quejas, reclamos, sugerencias, felicitaciones y denuncias (PQRSFD)</t>
  </si>
  <si>
    <t>PQRSFD resueltas oportunamente</t>
  </si>
  <si>
    <t>Realizar actividades de promoción del plan integral de bienestar universitario como acceder a ellos y sus particularidades.</t>
  </si>
  <si>
    <t>Actividades de promoción realizada</t>
  </si>
  <si>
    <t>Realizar espacios de socialización y divulgación  a la comunidad universitaria de los 7 programas que hacen parte del plan integral de bienestar, como acceder a ellos y sus particularidades</t>
  </si>
  <si>
    <t>Espacios de socialización realizados</t>
  </si>
  <si>
    <t>Realizar la inscripción y participación de grupos representativos en los eventos  deportivos distrital, regional, nacional) los cuales serán definidos por la SBU conforme al presupuesto asignado en la vigencia.</t>
  </si>
  <si>
    <t>inscripciones de la UPN realizadas</t>
  </si>
  <si>
    <t>Talleres de  deporte y recreación realizados semestralmente</t>
  </si>
  <si>
    <t>Talleres de cultura,  realizados semestralmente</t>
  </si>
  <si>
    <t>Espacio de Promoción de la salud y Prevención de la enfermedad - PYP realizados</t>
  </si>
  <si>
    <t xml:space="preserve">Recepcionar y atender todas las solicitudes de activación de protocolo para la prevención,  atención y sanción </t>
  </si>
  <si>
    <t xml:space="preserve">Casos  atendidos sobre el total de casos recibidos </t>
  </si>
  <si>
    <t>Atenciones, orientaciones y acompañamientos realizados</t>
  </si>
  <si>
    <t>Espacios de formación y campañas de atención y acompañamiento realizadas</t>
  </si>
  <si>
    <t>Realizar eventos institucionales de bienestar que permitan formalizar la identidad y el sentido de pertenencia institucional</t>
  </si>
  <si>
    <t>Eventos realizados</t>
  </si>
  <si>
    <t>espacios desarrollados</t>
  </si>
  <si>
    <t>Realizar talleres de deporte y recreación abiertos a la comunidad universitaria.</t>
  </si>
  <si>
    <t>Realizar talleres de cultura,  abiertos a la comunidad universitaria.</t>
  </si>
  <si>
    <t>Atención, orientación y acompañamiento psicosocial  individual y/o grupal definido por estudiante de acuerdo a las condiciones de riesgo, vulneración o necesidades especiales que haya sido  identificadas en la caracterización modalidad inclusiva</t>
  </si>
  <si>
    <t xml:space="preserve">Adelantar las etapas de formalización de la línea base de información relacionada al capítulo 8 del reglamento estudiantil.  </t>
  </si>
  <si>
    <t>Abrir espacios a la comunidad universitaria para la generación y apoyo de iniciativas pedagógicas que fortalezcan la participación y la convivencia</t>
  </si>
  <si>
    <t>Espacios abiertos a la comunidad educativa</t>
  </si>
  <si>
    <t xml:space="preserve">Desarrollar espacios de formación, mediación y restauración de derechos, implementados en cada semestre.  </t>
  </si>
  <si>
    <t xml:space="preserve">etapas de formalización realizados  </t>
  </si>
  <si>
    <t>Ofertar a estudiantes, docentes y administrativos a los espacios de formación de prevención de VBG, derecho sexuales y reproductivos, reconocimiento de las diversidades sexo-genéricas y lenguaje no sexista e incluyente.</t>
  </si>
  <si>
    <t>numero de  atenciones, orientaciones y acompañamientos  individuales y grupales  en el semestre</t>
  </si>
  <si>
    <t>Ofertar   a estudiantes a los espacios formativos y campañas de atención y acompañamiento a integrantes de la comunidad universitaria para prevenir o atender la adicción y el consumo de sustancias psicoactivas.</t>
  </si>
  <si>
    <t>Propuesta presentada al Comité Directivo</t>
  </si>
  <si>
    <t>espacios de formación ofertados a estudiantes, docentes y administrativos.</t>
  </si>
  <si>
    <t>Reconocer económicamente a los estudiantes beneficiados con las Monitorias Académicas 2026-I</t>
  </si>
  <si>
    <t>Reconocer económicamente a los estudiantes beneficiados con las Monitorias Académicas 2026-II</t>
  </si>
  <si>
    <t>Reconocer económicamente, selección, seguimiento y trámite de reconocimiento económico para los estudiantes beneficiados con el Programa de Apoyos a Servicios Estudiantiles 2026-I</t>
  </si>
  <si>
    <t>Reconocer económicamente, selección, seguimiento y trámite de reconocimiento económico para los estudiantes beneficiados con el Programa de Apoyos a Servicios Estudiantiles 2026-II</t>
  </si>
  <si>
    <t>Reconocer económicamente a los estudiantes beneficiados con el convenio UAESP 450 de 2025</t>
  </si>
  <si>
    <t>Entregar almuerzos subsidiados a los estudiantes de UPK en el segundo semestre del 2026-1</t>
  </si>
  <si>
    <t>Entregar almuerzos subsidiados a los estudiantes de UPK en el segundo semestre del 2026-2</t>
  </si>
  <si>
    <t>Realizar talleres grupales de acompañamiento psicosocial orientado a estudiantes de la Universidad Pedagógica Nacional.</t>
  </si>
  <si>
    <t>Estudiantes beneficiados con reconocimiento económico por las monitorias</t>
  </si>
  <si>
    <t>Estudiantes beneficiados con reconocimiento económico por el programa ASE</t>
  </si>
  <si>
    <t>Estudiantes beneficiados con reconocimiento económico del Convenio UAESP 450 DE 2025.</t>
  </si>
  <si>
    <t>Almuerzos subsidiados entregados a los estudiantes de UPK</t>
  </si>
  <si>
    <t>Talleres grupales de acompañamiento Psicosocial realizados</t>
  </si>
  <si>
    <t>Proyecto "Bienestar estudiantil integral" V2</t>
  </si>
  <si>
    <t>Realizar la inscripción y participación de grupos representativos en los eventos  culturales  distrital, regional, nacional) los cuales serán definidos por la SBU conforme al presupuesto asignado en la vigencia y respecto a las  convocatorias que soliciten estratégicamente los profesores al programa de cultura y que estén dentro del plan trazado</t>
  </si>
  <si>
    <t>Realizar espacios de formación donde se socialice el programa de salud y se brinden jornadas de atención para el bienestar Físico de la comunidad universitaria.</t>
  </si>
  <si>
    <t>Atención, orientación y acompañamiento psicosocial  individual y/o grupal definido por estudiante de acuerdo a las condiciones de riesgo, vulneración o necesidades especiales que haya sido  identificadas en la caracterización. En población  diferencial</t>
  </si>
  <si>
    <t xml:space="preserve">Presentación de la propuesta de abordaje a las ventas informales al interior de la UPN. </t>
  </si>
  <si>
    <t>Matriz de riesgos actualizada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</si>
</sst>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2"/>
      <color rgb="FFFF0000"/>
      <name val="Times New Roman"/>
      <family val="1"/>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9" fontId="17" fillId="0" borderId="1" xfId="0" applyNumberFormat="1"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1" fontId="17"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5" fillId="0" borderId="0" xfId="0" applyFont="1" applyAlignment="1" applyProtection="1">
      <alignment horizontal="left" wrapText="1"/>
      <protection locked="0"/>
    </xf>
    <xf numFmtId="14" fontId="34"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6"/>
  <sheetViews>
    <sheetView showGridLines="0" tabSelected="1" view="pageBreakPreview" topLeftCell="E1" zoomScale="90" zoomScaleNormal="90" zoomScaleSheetLayoutView="90" workbookViewId="0">
      <selection activeCell="H9" sqref="H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757</v>
      </c>
      <c r="L2" s="104"/>
      <c r="M2" s="104"/>
      <c r="N2" s="104"/>
      <c r="O2" s="104"/>
    </row>
    <row r="3" spans="1:15" s="1" customFormat="1" ht="24" customHeight="1" x14ac:dyDescent="0.25">
      <c r="A3" s="105"/>
      <c r="B3" s="100"/>
      <c r="C3" s="100"/>
      <c r="D3" s="100"/>
      <c r="E3" s="100"/>
      <c r="F3" s="100"/>
      <c r="G3" s="100"/>
      <c r="H3" s="100"/>
      <c r="I3" s="100"/>
      <c r="J3" s="100"/>
      <c r="K3" s="104" t="s">
        <v>756</v>
      </c>
      <c r="L3" s="104"/>
      <c r="M3" s="104"/>
      <c r="N3" s="104"/>
      <c r="O3" s="104"/>
    </row>
    <row r="4" spans="1:15" s="1" customFormat="1" ht="28.5" customHeight="1" x14ac:dyDescent="0.25">
      <c r="A4" s="106" t="s">
        <v>766</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203</v>
      </c>
      <c r="B6" s="94"/>
      <c r="C6" s="94"/>
      <c r="D6" s="94"/>
      <c r="E6" s="94"/>
      <c r="F6" s="94"/>
      <c r="G6" s="94"/>
      <c r="H6" s="94"/>
      <c r="I6" s="94"/>
      <c r="J6" s="94"/>
      <c r="K6" s="94"/>
      <c r="L6" s="94"/>
      <c r="M6" s="94"/>
      <c r="N6" s="94"/>
      <c r="O6" s="94"/>
    </row>
    <row r="7" spans="1:15" s="5" customFormat="1" ht="18" customHeight="1" x14ac:dyDescent="0.25">
      <c r="A7" s="101" t="s">
        <v>5</v>
      </c>
      <c r="B7" s="102"/>
      <c r="C7" s="102"/>
      <c r="D7" s="102"/>
      <c r="E7" s="102"/>
      <c r="F7" s="103"/>
      <c r="G7" s="101" t="s">
        <v>204</v>
      </c>
      <c r="H7" s="102"/>
      <c r="I7" s="103"/>
      <c r="J7" s="25">
        <v>2026</v>
      </c>
      <c r="K7" s="109" t="s">
        <v>753</v>
      </c>
      <c r="L7" s="109"/>
      <c r="M7" s="109"/>
      <c r="N7" s="109"/>
      <c r="O7" s="109"/>
    </row>
    <row r="8" spans="1:15" s="5" customFormat="1" ht="24" x14ac:dyDescent="0.25">
      <c r="A8" s="49" t="s">
        <v>0</v>
      </c>
      <c r="B8" s="49" t="s">
        <v>1</v>
      </c>
      <c r="C8" s="49" t="s">
        <v>2</v>
      </c>
      <c r="D8" s="116" t="s">
        <v>397</v>
      </c>
      <c r="E8" s="116"/>
      <c r="F8" s="56" t="s">
        <v>398</v>
      </c>
      <c r="G8" s="57" t="s">
        <v>400</v>
      </c>
      <c r="H8" s="49" t="s">
        <v>515</v>
      </c>
      <c r="I8" s="49" t="s">
        <v>82</v>
      </c>
      <c r="J8" s="50" t="s">
        <v>83</v>
      </c>
      <c r="K8" s="48" t="s">
        <v>401</v>
      </c>
      <c r="L8" s="110" t="s">
        <v>403</v>
      </c>
      <c r="M8" s="111"/>
      <c r="N8" s="112"/>
      <c r="O8" s="48" t="s">
        <v>84</v>
      </c>
    </row>
    <row r="9" spans="1:15" s="70" customFormat="1" ht="408" x14ac:dyDescent="0.25">
      <c r="A9" s="85" t="s">
        <v>27</v>
      </c>
      <c r="B9" s="85" t="s">
        <v>514</v>
      </c>
      <c r="C9" s="85" t="s">
        <v>53</v>
      </c>
      <c r="D9" s="89" t="s">
        <v>767</v>
      </c>
      <c r="E9" s="89"/>
      <c r="F9" s="69" t="s">
        <v>768</v>
      </c>
      <c r="G9" s="85" t="s">
        <v>769</v>
      </c>
      <c r="H9" s="85" t="str">
        <f>IFERROR(VLOOKUP(F9,'Hoja 2'!$AX$3:$BD$176,2,FALSE),"Cumplimiento de la acción")</f>
        <v>Cumplimiento de la acción</v>
      </c>
      <c r="I9" s="83" t="str">
        <f>IFERROR(VLOOKUP(F9,'Hoja 2'!$AX$3:$BD$121,6,FALSE),"100%")</f>
        <v>100%</v>
      </c>
      <c r="J9" s="83" t="str">
        <f>IFERROR(VLOOKUP(F9,'Hoja 2'!$AX$3:$BD$121,7,FALSE),"Acción cumplida")</f>
        <v>Acción cumplida</v>
      </c>
      <c r="K9" s="21"/>
      <c r="L9" s="113"/>
      <c r="M9" s="114"/>
      <c r="N9" s="115"/>
      <c r="O9" s="84">
        <f t="shared" ref="O9:O30" si="0">IF(((K9)/I9)&gt;100%,100%,((K9)/I9))</f>
        <v>0</v>
      </c>
    </row>
    <row r="10" spans="1:15" s="70" customFormat="1" ht="153" x14ac:dyDescent="0.25">
      <c r="A10" s="85" t="s">
        <v>28</v>
      </c>
      <c r="B10" s="85" t="s">
        <v>212</v>
      </c>
      <c r="C10" s="85" t="s">
        <v>208</v>
      </c>
      <c r="D10" s="89" t="s">
        <v>213</v>
      </c>
      <c r="E10" s="89"/>
      <c r="F10" s="85" t="s">
        <v>231</v>
      </c>
      <c r="G10" s="85" t="str">
        <f>IFERROR(VLOOKUP(F10,'Hoja 2'!$AX$3:$BE$176,8,FALSE)," ")</f>
        <v>PTEP 03</v>
      </c>
      <c r="H10" s="85" t="str">
        <f>IFERROR(VLOOKUP(F10,'Hoja 2'!$AX$3:$BD$176,2,FALSE),"Cumplimiento de la acción")</f>
        <v>Cumplimiento de la acción</v>
      </c>
      <c r="I10" s="83" t="str">
        <f>IFERROR(VLOOKUP(F10,'Hoja 2'!$AX$3:$BD$121,6,FALSE),"100%")</f>
        <v>100%</v>
      </c>
      <c r="J10" s="83" t="str">
        <f>IFERROR(VLOOKUP(F10,'Hoja 2'!$AX$3:$BD$121,7,FALSE),"Acción cumplida")</f>
        <v>Acción cumplida</v>
      </c>
      <c r="K10" s="21"/>
      <c r="L10" s="113"/>
      <c r="M10" s="114"/>
      <c r="N10" s="115"/>
      <c r="O10" s="84">
        <f t="shared" si="0"/>
        <v>0</v>
      </c>
    </row>
    <row r="11" spans="1:15" s="70" customFormat="1" ht="153" x14ac:dyDescent="0.25">
      <c r="A11" s="85" t="s">
        <v>28</v>
      </c>
      <c r="B11" s="85" t="s">
        <v>212</v>
      </c>
      <c r="C11" s="85" t="s">
        <v>208</v>
      </c>
      <c r="D11" s="89" t="s">
        <v>230</v>
      </c>
      <c r="E11" s="89"/>
      <c r="F11" s="85" t="s">
        <v>257</v>
      </c>
      <c r="G11" s="85" t="str">
        <f>IFERROR(VLOOKUP(F11,'Hoja 2'!$AX$3:$BE$176,8,FALSE)," ")</f>
        <v>PTEP 14</v>
      </c>
      <c r="H11" s="85" t="str">
        <f>IFERROR(VLOOKUP(F11,'Hoja 2'!$AX$3:$BD$176,2,FALSE),"Cumplimiento de la acción")</f>
        <v>Cumplimiento de la acción</v>
      </c>
      <c r="I11" s="83" t="str">
        <f>IFERROR(VLOOKUP(F11,'Hoja 2'!$AX$3:$BD$121,6,FALSE),"100%")</f>
        <v>100%</v>
      </c>
      <c r="J11" s="83" t="str">
        <f>IFERROR(VLOOKUP(F11,'Hoja 2'!$AX$3:$BD$121,7,FALSE),"Acción cumplida")</f>
        <v>Acción cumplida</v>
      </c>
      <c r="K11" s="21"/>
      <c r="L11" s="113"/>
      <c r="M11" s="114"/>
      <c r="N11" s="115"/>
      <c r="O11" s="84">
        <f t="shared" si="0"/>
        <v>0</v>
      </c>
    </row>
    <row r="12" spans="1:15" s="70" customFormat="1" ht="140.25" x14ac:dyDescent="0.25">
      <c r="A12" s="85" t="s">
        <v>29</v>
      </c>
      <c r="B12" s="85" t="s">
        <v>166</v>
      </c>
      <c r="C12" s="85" t="s">
        <v>167</v>
      </c>
      <c r="D12" s="89" t="s">
        <v>192</v>
      </c>
      <c r="E12" s="89"/>
      <c r="F12" s="85" t="s">
        <v>526</v>
      </c>
      <c r="G12" s="85">
        <f>IFERROR(VLOOKUP(F12,'Hoja 2'!$AX$3:$BE$176,8,FALSE)," ")</f>
        <v>14</v>
      </c>
      <c r="H12" s="85" t="str">
        <f>IFERROR(VLOOKUP(F12,'Hoja 2'!$AX$3:$BD$176,2,FALSE),"Cumplimiento de la acción")</f>
        <v xml:space="preserve">Sumatoria de etapas ejecutadas de ajuste del Reglamento Estudiantil  / Sumatoria de etapas programadas de ajuste del Reglamento Estudiantil </v>
      </c>
      <c r="I12" s="83" t="str">
        <f>IFERROR(VLOOKUP(F12,'Hoja 2'!$AX$3:$BD$121,6,FALSE),"100%")</f>
        <v>N/A</v>
      </c>
      <c r="J12" s="83" t="str">
        <f>IFERROR(VLOOKUP(F12,'Hoja 2'!$AX$3:$BD$121,7,FALSE),"Acción cumplida")</f>
        <v>% de avance propuesta del manual de convivencia Estudiantil diseñada y socializada</v>
      </c>
      <c r="K12" s="21"/>
      <c r="L12" s="86"/>
      <c r="M12" s="87"/>
      <c r="N12" s="88"/>
      <c r="O12" s="84" t="e">
        <f t="shared" si="0"/>
        <v>#VALUE!</v>
      </c>
    </row>
    <row r="13" spans="1:15" s="70" customFormat="1" ht="127.5" x14ac:dyDescent="0.25">
      <c r="A13" s="85" t="s">
        <v>29</v>
      </c>
      <c r="B13" s="85" t="s">
        <v>92</v>
      </c>
      <c r="C13" s="85" t="s">
        <v>94</v>
      </c>
      <c r="D13" s="89" t="s">
        <v>197</v>
      </c>
      <c r="E13" s="89"/>
      <c r="F13" s="85" t="s">
        <v>535</v>
      </c>
      <c r="G13" s="85">
        <f>IFERROR(VLOOKUP(F13,'Hoja 2'!$AX$3:$BE$176,8,FALSE)," ")</f>
        <v>23</v>
      </c>
      <c r="H13" s="85" t="str">
        <f>IFERROR(VLOOKUP(F13,'Hoja 2'!$AX$3:$BD$176,2,FALSE),"Cumplimiento de la acción")</f>
        <v>(Número de Docentes que participan o se benefician de los programas del Plan Integral de Bienestar Universitario / Total Docentes de la UPN) * 100</v>
      </c>
      <c r="I13" s="83">
        <f>IFERROR(VLOOKUP(F13,'Hoja 2'!$AX$3:$BD$121,6,FALSE),"100%")</f>
        <v>35</v>
      </c>
      <c r="J13" s="83" t="str">
        <f>IFERROR(VLOOKUP(F13,'Hoja 2'!$AX$3:$BD$121,7,FALSE),"Acción cumplida")</f>
        <v>% de docentes beneficiados del plan integral de bienestar</v>
      </c>
      <c r="K13" s="21"/>
      <c r="L13" s="86"/>
      <c r="M13" s="87"/>
      <c r="N13" s="88"/>
      <c r="O13" s="84">
        <f t="shared" si="0"/>
        <v>0</v>
      </c>
    </row>
    <row r="14" spans="1:15" s="70" customFormat="1" ht="165.75" x14ac:dyDescent="0.25">
      <c r="A14" s="85" t="s">
        <v>29</v>
      </c>
      <c r="B14" s="85" t="s">
        <v>166</v>
      </c>
      <c r="C14" s="85" t="s">
        <v>167</v>
      </c>
      <c r="D14" s="89" t="s">
        <v>192</v>
      </c>
      <c r="E14" s="89"/>
      <c r="F14" s="85" t="s">
        <v>591</v>
      </c>
      <c r="G14" s="85">
        <f>IFERROR(VLOOKUP(F14,'Hoja 2'!$AX$3:$BE$176,8,FALSE)," ")</f>
        <v>88</v>
      </c>
      <c r="H14" s="85" t="str">
        <f>IFERROR(VLOOKUP(F14,'Hoja 2'!$AX$3:$BD$176,2,FALSE),"Cumplimiento de la acción")</f>
        <v>(Número de estudiantes que participan o se benefician anualmente de los programas del plan integral de bienestar universitario / Promedio de estudiantes semestrales UPN) * 100</v>
      </c>
      <c r="I14" s="83">
        <f>IFERROR(VLOOKUP(F14,'Hoja 2'!$AX$3:$BD$121,6,FALSE),"100%")</f>
        <v>85</v>
      </c>
      <c r="J14" s="83" t="str">
        <f>IFERROR(VLOOKUP(F14,'Hoja 2'!$AX$3:$BD$121,7,FALSE),"Acción cumplida")</f>
        <v>% de beneficiarios plan integral de bienestar</v>
      </c>
      <c r="K14" s="21"/>
      <c r="L14" s="86"/>
      <c r="M14" s="87"/>
      <c r="N14" s="88"/>
      <c r="O14" s="84">
        <f t="shared" si="0"/>
        <v>0</v>
      </c>
    </row>
    <row r="15" spans="1:15" s="70" customFormat="1" ht="267.75" x14ac:dyDescent="0.25">
      <c r="A15" s="85" t="s">
        <v>29</v>
      </c>
      <c r="B15" s="85" t="s">
        <v>166</v>
      </c>
      <c r="C15" s="85" t="s">
        <v>167</v>
      </c>
      <c r="D15" s="89" t="s">
        <v>192</v>
      </c>
      <c r="E15" s="89"/>
      <c r="F15" s="85" t="s">
        <v>594</v>
      </c>
      <c r="G15" s="85">
        <f>IFERROR(VLOOKUP(F15,'Hoja 2'!$AX$3:$BE$176,8,FALSE)," ")</f>
        <v>91</v>
      </c>
      <c r="H15" s="85" t="str">
        <f>IFERROR(VLOOKUP(F15,'Hoja 2'!$AX$3:$BD$176,2,FALSE),"Cumplimiento de la acción")</f>
        <v>(Sumatoria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v>
      </c>
      <c r="I15" s="83">
        <f>IFERROR(VLOOKUP(F15,'Hoja 2'!$AX$3:$BD$121,6,FALSE),"100%")</f>
        <v>100</v>
      </c>
      <c r="J15" s="83" t="str">
        <f>IFERROR(VLOOKUP(F15,'Hoja 2'!$AX$3:$BD$121,7,FALSE),"Acción cumplida")</f>
        <v>% de cobertura de eventos con representación UPN</v>
      </c>
      <c r="K15" s="21"/>
      <c r="L15" s="86"/>
      <c r="M15" s="87"/>
      <c r="N15" s="88"/>
      <c r="O15" s="84">
        <f t="shared" si="0"/>
        <v>0</v>
      </c>
    </row>
    <row r="16" spans="1:15" s="70" customFormat="1" ht="140.25" x14ac:dyDescent="0.25">
      <c r="A16" s="85" t="s">
        <v>29</v>
      </c>
      <c r="B16" s="85" t="s">
        <v>166</v>
      </c>
      <c r="C16" s="85" t="s">
        <v>167</v>
      </c>
      <c r="D16" s="89" t="s">
        <v>192</v>
      </c>
      <c r="E16" s="89"/>
      <c r="F16" s="85" t="s">
        <v>595</v>
      </c>
      <c r="G16" s="85">
        <f>IFERROR(VLOOKUP(F16,'Hoja 2'!$AX$3:$BE$176,8,FALSE)," ")</f>
        <v>92</v>
      </c>
      <c r="H16" s="85" t="str">
        <f>IFERROR(VLOOKUP(F16,'Hoja 2'!$AX$3:$BD$176,2,FALSE),"Cumplimiento de la acción")</f>
        <v>(Sumatoria de beneficiarios de los talleres de cultura, deporte y recreación ofertados a la comunidad universitaria / Total miembros de la comunidad educativa) * 100</v>
      </c>
      <c r="I16" s="83">
        <f>IFERROR(VLOOKUP(F16,'Hoja 2'!$AX$3:$BD$121,6,FALSE),"100%")</f>
        <v>15</v>
      </c>
      <c r="J16" s="83" t="str">
        <f>IFERROR(VLOOKUP(F16,'Hoja 2'!$AX$3:$BD$121,7,FALSE),"Acción cumplida")</f>
        <v>% de beneficiarios de programas de cultura, deporte y recreación</v>
      </c>
      <c r="K16" s="21"/>
      <c r="L16" s="86"/>
      <c r="M16" s="87"/>
      <c r="N16" s="88"/>
      <c r="O16" s="84">
        <f t="shared" si="0"/>
        <v>0</v>
      </c>
    </row>
    <row r="17" spans="1:15" s="70" customFormat="1" ht="165.75" x14ac:dyDescent="0.25">
      <c r="A17" s="85" t="s">
        <v>29</v>
      </c>
      <c r="B17" s="85" t="s">
        <v>166</v>
      </c>
      <c r="C17" s="85" t="s">
        <v>167</v>
      </c>
      <c r="D17" s="89" t="s">
        <v>192</v>
      </c>
      <c r="E17" s="89"/>
      <c r="F17" s="85" t="s">
        <v>597</v>
      </c>
      <c r="G17" s="85">
        <f>IFERROR(VLOOKUP(F17,'Hoja 2'!$AX$3:$BE$176,8,FALSE)," ")</f>
        <v>97</v>
      </c>
      <c r="H17" s="85" t="str">
        <f>IFERROR(VLOOKUP(F17,'Hoja 2'!$AX$3:$BD$176,2,FALSE),"Cumplimiento de la acción")</f>
        <v>(Sumatoria de beneficiarios de las acciones para el fortalecimiento de la salud (apoyo médico y odontológico,  fisioterapia y orientación psicológica) / Total miembros de la comunidad educativa) * 100</v>
      </c>
      <c r="I17" s="83">
        <f>IFERROR(VLOOKUP(F17,'Hoja 2'!$AX$3:$BD$121,6,FALSE),"100%")</f>
        <v>4.4000000000000004</v>
      </c>
      <c r="J17" s="83" t="str">
        <f>IFERROR(VLOOKUP(F17,'Hoja 2'!$AX$3:$BD$121,7,FALSE),"Acción cumplida")</f>
        <v>% de beneficiarios las acciones para el fortalecimiento de la salud</v>
      </c>
      <c r="K17" s="21"/>
      <c r="L17" s="86"/>
      <c r="M17" s="87"/>
      <c r="N17" s="88"/>
      <c r="O17" s="84">
        <f t="shared" si="0"/>
        <v>0</v>
      </c>
    </row>
    <row r="18" spans="1:15" s="70" customFormat="1" ht="114.75" x14ac:dyDescent="0.25">
      <c r="A18" s="85" t="s">
        <v>29</v>
      </c>
      <c r="B18" s="85" t="s">
        <v>166</v>
      </c>
      <c r="C18" s="85" t="s">
        <v>167</v>
      </c>
      <c r="D18" s="89" t="s">
        <v>193</v>
      </c>
      <c r="E18" s="89"/>
      <c r="F18" s="85" t="s">
        <v>598</v>
      </c>
      <c r="G18" s="85">
        <f>IFERROR(VLOOKUP(F18,'Hoja 2'!$AX$3:$BE$176,8,FALSE)," ")</f>
        <v>98</v>
      </c>
      <c r="H18" s="85" t="str">
        <f>IFERROR(VLOOKUP(F18,'Hoja 2'!$AX$3:$BD$176,2,FALSE),"Cumplimiento de la acción")</f>
        <v>(Cantidad de casos atendidos anualmente / Cantidad de casos identificados y definidos anualmente como VBG en la UPN) * 100</v>
      </c>
      <c r="I18" s="83">
        <f>IFERROR(VLOOKUP(F18,'Hoja 2'!$AX$3:$BD$121,6,FALSE),"100%")</f>
        <v>20</v>
      </c>
      <c r="J18" s="83" t="str">
        <f>IFERROR(VLOOKUP(F18,'Hoja 2'!$AX$3:$BD$121,7,FALSE),"Acción cumplida")</f>
        <v>% de cobertura acciones para protocolo, atención y sanción de violencias basadas en género</v>
      </c>
      <c r="K18" s="21"/>
      <c r="L18" s="86"/>
      <c r="M18" s="87"/>
      <c r="N18" s="88"/>
      <c r="O18" s="84">
        <f t="shared" si="0"/>
        <v>0</v>
      </c>
    </row>
    <row r="19" spans="1:15" s="70" customFormat="1" ht="140.25" x14ac:dyDescent="0.25">
      <c r="A19" s="85" t="s">
        <v>29</v>
      </c>
      <c r="B19" s="85" t="s">
        <v>166</v>
      </c>
      <c r="C19" s="85" t="s">
        <v>167</v>
      </c>
      <c r="D19" s="89" t="s">
        <v>199</v>
      </c>
      <c r="E19" s="89"/>
      <c r="F19" s="85" t="s">
        <v>600</v>
      </c>
      <c r="G19" s="85">
        <f>IFERROR(VLOOKUP(F19,'Hoja 2'!$AX$3:$BE$176,8,FALSE)," ")</f>
        <v>100</v>
      </c>
      <c r="H19" s="85" t="str">
        <f>IFERROR(VLOOKUP(F19,'Hoja 2'!$AX$3:$BD$176,2,FALSE),"Cumplimiento de la acción")</f>
        <v>(Número de estudiantes caracterizados que ingresan por la modalidad de educación inclusiva / Total de estudiantes con requerimientos de educación inclusiva) * 100</v>
      </c>
      <c r="I19" s="83">
        <f>IFERROR(VLOOKUP(F19,'Hoja 2'!$AX$3:$BD$121,6,FALSE),"100%")</f>
        <v>35</v>
      </c>
      <c r="J19" s="83" t="str">
        <f>IFERROR(VLOOKUP(F19,'Hoja 2'!$AX$3:$BD$121,7,FALSE),"Acción cumplida")</f>
        <v xml:space="preserve">% de estudiantes que ingresan bajo la modalidad de  educación inclusiva </v>
      </c>
      <c r="K19" s="21"/>
      <c r="L19" s="86"/>
      <c r="M19" s="87"/>
      <c r="N19" s="88"/>
      <c r="O19" s="84">
        <f t="shared" si="0"/>
        <v>0</v>
      </c>
    </row>
    <row r="20" spans="1:15" s="70" customFormat="1" ht="178.5" x14ac:dyDescent="0.25">
      <c r="A20" s="85" t="s">
        <v>29</v>
      </c>
      <c r="B20" s="85" t="s">
        <v>166</v>
      </c>
      <c r="C20" s="85" t="s">
        <v>167</v>
      </c>
      <c r="D20" s="89" t="s">
        <v>199</v>
      </c>
      <c r="E20" s="89"/>
      <c r="F20" s="85" t="s">
        <v>601</v>
      </c>
      <c r="G20" s="85">
        <f>IFERROR(VLOOKUP(F20,'Hoja 2'!$AX$3:$BE$176,8,FALSE)," ")</f>
        <v>101</v>
      </c>
      <c r="H20" s="85" t="str">
        <f>IFERROR(VLOOKUP(F20,'Hoja 2'!$AX$3:$BD$176,2,FALSE),"Cumplimiento de la acción")</f>
        <v>(Cantidad de estudiantes admitidos que acceden a espacios psicoeducativos orientados a la población diferencial / Total de estudiantes que ingresan a través del proceso de admisiones inclusivas )* 100</v>
      </c>
      <c r="I20" s="83">
        <f>IFERROR(VLOOKUP(F20,'Hoja 2'!$AX$3:$BD$121,6,FALSE),"100%")</f>
        <v>10</v>
      </c>
      <c r="J20" s="83" t="str">
        <f>IFERROR(VLOOKUP(F20,'Hoja 2'!$AX$3:$BD$121,7,FALSE),"Acción cumplida")</f>
        <v>% de estudiantes admitidos que acceden a espacios psicoeducativos</v>
      </c>
      <c r="K20" s="21"/>
      <c r="L20" s="86"/>
      <c r="M20" s="87"/>
      <c r="N20" s="88"/>
      <c r="O20" s="84">
        <f t="shared" si="0"/>
        <v>0</v>
      </c>
    </row>
    <row r="21" spans="1:15" s="70" customFormat="1" ht="178.5" x14ac:dyDescent="0.25">
      <c r="A21" s="85" t="s">
        <v>29</v>
      </c>
      <c r="B21" s="85" t="s">
        <v>166</v>
      </c>
      <c r="C21" s="85" t="s">
        <v>167</v>
      </c>
      <c r="D21" s="89" t="s">
        <v>199</v>
      </c>
      <c r="E21" s="89"/>
      <c r="F21" s="85" t="s">
        <v>602</v>
      </c>
      <c r="G21" s="85">
        <f>IFERROR(VLOOKUP(F21,'Hoja 2'!$AX$3:$BE$176,8,FALSE)," ")</f>
        <v>102</v>
      </c>
      <c r="H21" s="85" t="str">
        <f>IFERROR(VLOOKUP(F21,'Hoja 2'!$AX$3:$BD$176,2,FALSE),"Cumplimiento de la acción")</f>
        <v>Sumatoria de espacios formativos y campañas de atención y acompañamiento a integrantes de la comunidad universitaria para prevenir o atender la adicción y el consumo de sustancias psicoactivas.</v>
      </c>
      <c r="I21" s="83">
        <f>IFERROR(VLOOKUP(F21,'Hoja 2'!$AX$3:$BD$121,6,FALSE),"100%")</f>
        <v>10</v>
      </c>
      <c r="J21" s="83" t="str">
        <f>IFERROR(VLOOKUP(F21,'Hoja 2'!$AX$3:$BD$121,7,FALSE),"Acción cumplida")</f>
        <v>Espacios o campañas para prevenir adicción o sustancias psicoactivas</v>
      </c>
      <c r="K21" s="21"/>
      <c r="L21" s="86"/>
      <c r="M21" s="87"/>
      <c r="N21" s="88"/>
      <c r="O21" s="84">
        <f t="shared" si="0"/>
        <v>0</v>
      </c>
    </row>
    <row r="22" spans="1:15" s="70" customFormat="1" ht="63.75" x14ac:dyDescent="0.25">
      <c r="A22" s="85" t="s">
        <v>29</v>
      </c>
      <c r="B22" s="85" t="s">
        <v>166</v>
      </c>
      <c r="C22" s="85" t="s">
        <v>168</v>
      </c>
      <c r="D22" s="89" t="s">
        <v>194</v>
      </c>
      <c r="E22" s="89"/>
      <c r="F22" s="85" t="s">
        <v>603</v>
      </c>
      <c r="G22" s="85">
        <f>IFERROR(VLOOKUP(F22,'Hoja 2'!$AX$3:$BE$176,8,FALSE)," ")</f>
        <v>103</v>
      </c>
      <c r="H22" s="85" t="str">
        <f>IFERROR(VLOOKUP(F22,'Hoja 2'!$AX$3:$BD$176,2,FALSE),"Cumplimiento de la acción")</f>
        <v>Sumatoria de beneficiarios de los espacios de formación en derechos humanos</v>
      </c>
      <c r="I22" s="83">
        <f>IFERROR(VLOOKUP(F22,'Hoja 2'!$AX$3:$BD$121,6,FALSE),"100%")</f>
        <v>300</v>
      </c>
      <c r="J22" s="83" t="str">
        <f>IFERROR(VLOOKUP(F22,'Hoja 2'!$AX$3:$BD$121,7,FALSE),"Acción cumplida")</f>
        <v>Beneficiarios de espacios de formación en derechos humanos</v>
      </c>
      <c r="K22" s="21"/>
      <c r="L22" s="86"/>
      <c r="M22" s="87"/>
      <c r="N22" s="88"/>
      <c r="O22" s="84">
        <f t="shared" si="0"/>
        <v>0</v>
      </c>
    </row>
    <row r="23" spans="1:15" s="70" customFormat="1" ht="204" x14ac:dyDescent="0.25">
      <c r="A23" s="85" t="s">
        <v>29</v>
      </c>
      <c r="B23" s="85" t="s">
        <v>166</v>
      </c>
      <c r="C23" s="85" t="s">
        <v>168</v>
      </c>
      <c r="D23" s="89" t="s">
        <v>194</v>
      </c>
      <c r="E23" s="89"/>
      <c r="F23" s="85" t="s">
        <v>604</v>
      </c>
      <c r="G23" s="85">
        <f>IFERROR(VLOOKUP(F23,'Hoja 2'!$AX$3:$BE$176,8,FALSE)," ")</f>
        <v>106</v>
      </c>
      <c r="H23" s="85" t="str">
        <f>IFERROR(VLOOKUP(F23,'Hoja 2'!$AX$3:$BD$176,2,FALSE),"Cumplimiento de la acción")</f>
        <v>(Sumatoria de participantes de espacios y acciones para fortalecer la identidad y el sentido de pertenencia a la Universidad (estudiantes, docentes y funcionarios) / Total estudiantes, docentes y funcionarios UPN) * 100</v>
      </c>
      <c r="I23" s="83">
        <f>IFERROR(VLOOKUP(F23,'Hoja 2'!$AX$3:$BD$121,6,FALSE),"100%")</f>
        <v>3</v>
      </c>
      <c r="J23" s="83" t="str">
        <f>IFERROR(VLOOKUP(F23,'Hoja 2'!$AX$3:$BD$121,7,FALSE),"Acción cumplida")</f>
        <v>% de participantes para fortalecer identidad y pertenencia</v>
      </c>
      <c r="K23" s="21"/>
      <c r="L23" s="86"/>
      <c r="M23" s="87"/>
      <c r="N23" s="88"/>
      <c r="O23" s="84">
        <f t="shared" si="0"/>
        <v>0</v>
      </c>
    </row>
    <row r="24" spans="1:15" s="70" customFormat="1" ht="114.75" x14ac:dyDescent="0.25">
      <c r="A24" s="85" t="s">
        <v>29</v>
      </c>
      <c r="B24" s="85" t="s">
        <v>166</v>
      </c>
      <c r="C24" s="85" t="s">
        <v>168</v>
      </c>
      <c r="D24" s="89" t="s">
        <v>195</v>
      </c>
      <c r="E24" s="89"/>
      <c r="F24" s="85" t="s">
        <v>609</v>
      </c>
      <c r="G24" s="85">
        <f>IFERROR(VLOOKUP(F24,'Hoja 2'!$AX$3:$BE$176,8,FALSE)," ")</f>
        <v>112</v>
      </c>
      <c r="H24" s="85" t="str">
        <f>IFERROR(VLOOKUP(F24,'Hoja 2'!$AX$3:$BD$176,2,FALSE),"Cumplimiento de la acción")</f>
        <v>Sumatoria de espacios de formación, mediación, sanación y restauración de derechos, implementados en cada semestre</v>
      </c>
      <c r="I24" s="83">
        <f>IFERROR(VLOOKUP(F24,'Hoja 2'!$AX$3:$BD$121,6,FALSE),"100%")</f>
        <v>8</v>
      </c>
      <c r="J24" s="83" t="str">
        <f>IFERROR(VLOOKUP(F24,'Hoja 2'!$AX$3:$BD$121,7,FALSE),"Acción cumplida")</f>
        <v>Espacios de formación en restauración de derechos</v>
      </c>
      <c r="K24" s="21"/>
      <c r="L24" s="86"/>
      <c r="M24" s="87"/>
      <c r="N24" s="88"/>
      <c r="O24" s="84">
        <f t="shared" si="0"/>
        <v>0</v>
      </c>
    </row>
    <row r="25" spans="1:15" s="70" customFormat="1" ht="165.75" x14ac:dyDescent="0.25">
      <c r="A25" s="85" t="s">
        <v>29</v>
      </c>
      <c r="B25" s="85" t="s">
        <v>166</v>
      </c>
      <c r="C25" s="85" t="s">
        <v>168</v>
      </c>
      <c r="D25" s="89" t="s">
        <v>194</v>
      </c>
      <c r="E25" s="89"/>
      <c r="F25" s="85" t="s">
        <v>628</v>
      </c>
      <c r="G25" s="85">
        <f>IFERROR(VLOOKUP(F25,'Hoja 2'!$AX$3:$BE$176,8,FALSE)," ")</f>
        <v>131</v>
      </c>
      <c r="H25" s="85" t="str">
        <f>IFERROR(VLOOKUP(F25,'Hoja 2'!$AX$3:$BD$176,2,FALSE),"Cumplimiento de la acción")</f>
        <v>(Etapas de construcción de propuesta de abordaje a ventas informales completadas / etapas de construcción de propuesta de abordaje a ventas informales programadas) * 100</v>
      </c>
      <c r="I25" s="83">
        <f>IFERROR(VLOOKUP(F25,'Hoja 2'!$AX$3:$BD$121,6,FALSE),"100%")</f>
        <v>4</v>
      </c>
      <c r="J25" s="83" t="str">
        <f>IFERROR(VLOOKUP(F25,'Hoja 2'!$AX$3:$BD$121,7,FALSE),"Acción cumplida")</f>
        <v>Etapas de construcción de propuesta de abordaje a ventas informales completadas</v>
      </c>
      <c r="K25" s="21"/>
      <c r="L25" s="86"/>
      <c r="M25" s="87"/>
      <c r="N25" s="88"/>
      <c r="O25" s="84">
        <f t="shared" si="0"/>
        <v>0</v>
      </c>
    </row>
    <row r="26" spans="1:15" s="70" customFormat="1" ht="153" x14ac:dyDescent="0.25">
      <c r="A26" s="85" t="s">
        <v>29</v>
      </c>
      <c r="B26" s="85" t="s">
        <v>166</v>
      </c>
      <c r="C26" s="85" t="s">
        <v>167</v>
      </c>
      <c r="D26" s="89" t="s">
        <v>192</v>
      </c>
      <c r="E26" s="89"/>
      <c r="F26" s="85" t="s">
        <v>593</v>
      </c>
      <c r="G26" s="85">
        <f>IFERROR(VLOOKUP(F26,'Hoja 2'!$AX$3:$BE$176,8,FALSE)," ")</f>
        <v>90</v>
      </c>
      <c r="H26" s="85" t="str">
        <f>IFERROR(VLOOKUP(F26,'Hoja 2'!$AX$3:$BD$176,2,FALSE),"Cumplimiento de la acción")</f>
        <v xml:space="preserve">(Sumatoria de estudiantes de pregrado beneficiados semestralmente con el servicio de restaurante y cafetería de la Universidad / Total estudiantes de pregrado en oferta regular)*100 </v>
      </c>
      <c r="I26" s="83">
        <f>IFERROR(VLOOKUP(F26,'Hoja 2'!$AX$3:$BD$121,6,FALSE),"100%")</f>
        <v>50</v>
      </c>
      <c r="J26" s="83" t="str">
        <f>IFERROR(VLOOKUP(F26,'Hoja 2'!$AX$3:$BD$121,7,FALSE),"Acción cumplida")</f>
        <v>% de estudiantes beneficiados del servicio de restaurante y cafetería</v>
      </c>
      <c r="K26" s="21"/>
      <c r="L26" s="86"/>
      <c r="M26" s="87"/>
      <c r="N26" s="88"/>
      <c r="O26" s="84">
        <f t="shared" si="0"/>
        <v>0</v>
      </c>
    </row>
    <row r="27" spans="1:15" s="70" customFormat="1" ht="127.5" x14ac:dyDescent="0.25">
      <c r="A27" s="85" t="s">
        <v>29</v>
      </c>
      <c r="B27" s="85" t="s">
        <v>166</v>
      </c>
      <c r="C27" s="85" t="s">
        <v>167</v>
      </c>
      <c r="D27" s="89" t="s">
        <v>192</v>
      </c>
      <c r="E27" s="89"/>
      <c r="F27" s="85" t="s">
        <v>596</v>
      </c>
      <c r="G27" s="85">
        <f>IFERROR(VLOOKUP(F27,'Hoja 2'!$AX$3:$BE$176,8,FALSE)," ")</f>
        <v>96</v>
      </c>
      <c r="H27" s="85" t="str">
        <f>IFERROR(VLOOKUP(F27,'Hoja 2'!$AX$3:$BD$176,2,FALSE),"Cumplimiento de la acción")</f>
        <v>(Sumatoria de beneficiarios de las líneas para el fortalecimiento apoyo psicosocial de la comunidad universitaria (PAP) / Total miembros de la comunidad educativa) * 100</v>
      </c>
      <c r="I27" s="83">
        <f>IFERROR(VLOOKUP(F27,'Hoja 2'!$AX$3:$BD$121,6,FALSE),"100%")</f>
        <v>15</v>
      </c>
      <c r="J27" s="83" t="str">
        <f>IFERROR(VLOOKUP(F27,'Hoja 2'!$AX$3:$BD$121,7,FALSE),"Acción cumplida")</f>
        <v>% de beneficiarios de actividades de apoyo psicosocial</v>
      </c>
      <c r="K27" s="21"/>
      <c r="L27" s="86"/>
      <c r="M27" s="87"/>
      <c r="N27" s="88"/>
      <c r="O27" s="84">
        <f t="shared" si="0"/>
        <v>0</v>
      </c>
    </row>
    <row r="28" spans="1:15" s="70" customFormat="1" ht="102" x14ac:dyDescent="0.25">
      <c r="A28" s="85" t="s">
        <v>29</v>
      </c>
      <c r="B28" s="85" t="s">
        <v>166</v>
      </c>
      <c r="C28" s="85" t="s">
        <v>167</v>
      </c>
      <c r="D28" s="89" t="s">
        <v>192</v>
      </c>
      <c r="E28" s="89"/>
      <c r="F28" s="85" t="s">
        <v>625</v>
      </c>
      <c r="G28" s="85">
        <f>IFERROR(VLOOKUP(F28,'Hoja 2'!$AX$3:$BE$176,8,FALSE)," ")</f>
        <v>128</v>
      </c>
      <c r="H28" s="85" t="str">
        <f>IFERROR(VLOOKUP(F28,'Hoja 2'!$AX$3:$BD$176,2,FALSE),"Cumplimiento de la acción")</f>
        <v>Sumatoria  de estudiantes beneficiados con incentivos económicos por medio de monitorias académicas</v>
      </c>
      <c r="I28" s="83">
        <f>IFERROR(VLOOKUP(F28,'Hoja 2'!$AX$3:$BD$121,6,FALSE),"100%")</f>
        <v>200</v>
      </c>
      <c r="J28" s="83" t="str">
        <f>IFERROR(VLOOKUP(F28,'Hoja 2'!$AX$3:$BD$121,7,FALSE),"Acción cumplida")</f>
        <v>Número de estudiantes beneficiados por medio de monitorias académicas</v>
      </c>
      <c r="K28" s="21"/>
      <c r="L28" s="86"/>
      <c r="M28" s="87"/>
      <c r="N28" s="88"/>
      <c r="O28" s="84">
        <f t="shared" si="0"/>
        <v>0</v>
      </c>
    </row>
    <row r="29" spans="1:15" s="70" customFormat="1" ht="76.5" x14ac:dyDescent="0.25">
      <c r="A29" s="85" t="s">
        <v>29</v>
      </c>
      <c r="B29" s="85" t="s">
        <v>166</v>
      </c>
      <c r="C29" s="85" t="s">
        <v>167</v>
      </c>
      <c r="D29" s="89" t="s">
        <v>192</v>
      </c>
      <c r="E29" s="89"/>
      <c r="F29" s="85" t="s">
        <v>626</v>
      </c>
      <c r="G29" s="85">
        <f>IFERROR(VLOOKUP(F29,'Hoja 2'!$AX$3:$BE$176,8,FALSE)," ")</f>
        <v>129</v>
      </c>
      <c r="H29" s="85" t="str">
        <f>IFERROR(VLOOKUP(F29,'Hoja 2'!$AX$3:$BD$176,2,FALSE),"Cumplimiento de la acción")</f>
        <v>Sumatoria de estudiantes beneficiados por el  programa de Apoyo a Servicios Estudiantiles-ASE</v>
      </c>
      <c r="I29" s="83">
        <f>IFERROR(VLOOKUP(F29,'Hoja 2'!$AX$3:$BD$121,6,FALSE),"100%")</f>
        <v>200</v>
      </c>
      <c r="J29" s="83" t="str">
        <f>IFERROR(VLOOKUP(F29,'Hoja 2'!$AX$3:$BD$121,7,FALSE),"Acción cumplida")</f>
        <v>Número de monitores beneficiados con Apoyo a Servicios Estudiantiles</v>
      </c>
      <c r="K29" s="21"/>
      <c r="L29" s="86"/>
      <c r="M29" s="87"/>
      <c r="N29" s="88"/>
      <c r="O29" s="84">
        <f t="shared" si="0"/>
        <v>0</v>
      </c>
    </row>
    <row r="30" spans="1:15" s="70" customFormat="1" ht="25.5" x14ac:dyDescent="0.25">
      <c r="A30" s="82"/>
      <c r="B30" s="82"/>
      <c r="C30" s="82"/>
      <c r="D30" s="120"/>
      <c r="E30" s="120"/>
      <c r="F30" s="82"/>
      <c r="G30" s="82" t="str">
        <f>IFERROR(VLOOKUP(F30,'Hoja 2'!$AX$3:$BE$176,8,FALSE)," ")</f>
        <v xml:space="preserve"> </v>
      </c>
      <c r="H30" s="82" t="str">
        <f>IFERROR(VLOOKUP(F30,'Hoja 2'!$AX$3:$BD$176,2,FALSE),"Cumplimiento de la acción")</f>
        <v>Cumplimiento de la acción</v>
      </c>
      <c r="I30" s="121" t="str">
        <f>IFERROR(VLOOKUP(F30,'Hoja 2'!$AX$3:$BD$121,6,FALSE),"100%")</f>
        <v>100%</v>
      </c>
      <c r="J30" s="121" t="str">
        <f>IFERROR(VLOOKUP(F30,'Hoja 2'!$AX$3:$BD$121,7,FALSE),"Acción cumplida")</f>
        <v>Acción cumplida</v>
      </c>
      <c r="K30" s="66"/>
      <c r="L30" s="113"/>
      <c r="M30" s="114"/>
      <c r="N30" s="115"/>
      <c r="O30" s="84">
        <f t="shared" si="0"/>
        <v>0</v>
      </c>
    </row>
    <row r="31" spans="1:15" s="5" customFormat="1" x14ac:dyDescent="0.25">
      <c r="A31" s="22"/>
      <c r="B31" s="22"/>
      <c r="C31" s="22"/>
      <c r="D31" s="23"/>
      <c r="E31" s="23"/>
      <c r="F31" s="23"/>
      <c r="G31" s="23"/>
      <c r="H31" s="23"/>
      <c r="I31" s="23"/>
      <c r="J31" s="23"/>
      <c r="K31" s="23"/>
      <c r="L31" s="23"/>
      <c r="M31" s="23"/>
      <c r="N31" s="23"/>
      <c r="O31" s="23"/>
    </row>
    <row r="32" spans="1:15" s="5" customFormat="1" x14ac:dyDescent="0.25">
      <c r="A32" s="94" t="s">
        <v>758</v>
      </c>
      <c r="B32" s="94"/>
      <c r="C32" s="94"/>
      <c r="D32" s="94"/>
      <c r="E32" s="94"/>
      <c r="F32" s="94"/>
      <c r="G32" s="94"/>
      <c r="H32" s="94"/>
      <c r="I32" s="94"/>
      <c r="J32" s="94"/>
      <c r="K32" s="94"/>
      <c r="L32" s="94"/>
      <c r="M32" s="94"/>
      <c r="N32" s="94"/>
      <c r="O32" s="94"/>
    </row>
    <row r="33" spans="1:15" s="3" customFormat="1" ht="15" customHeight="1" x14ac:dyDescent="0.25">
      <c r="A33" s="92" t="s">
        <v>752</v>
      </c>
      <c r="B33" s="92"/>
      <c r="C33" s="92"/>
      <c r="D33" s="92"/>
      <c r="E33" s="92"/>
      <c r="F33" s="92"/>
      <c r="G33" s="92"/>
      <c r="H33" s="92"/>
      <c r="I33" s="92"/>
      <c r="J33" s="93"/>
      <c r="K33" s="97" t="s">
        <v>754</v>
      </c>
      <c r="L33" s="98"/>
      <c r="M33" s="98"/>
      <c r="N33" s="98"/>
      <c r="O33" s="99"/>
    </row>
    <row r="34" spans="1:15" s="2" customFormat="1" ht="25.5" customHeight="1" x14ac:dyDescent="0.25">
      <c r="A34" s="91" t="s">
        <v>755</v>
      </c>
      <c r="B34" s="90" t="s">
        <v>91</v>
      </c>
      <c r="C34" s="90" t="s">
        <v>201</v>
      </c>
      <c r="D34" s="90" t="s">
        <v>82</v>
      </c>
      <c r="E34" s="90" t="s">
        <v>83</v>
      </c>
      <c r="F34" s="90" t="s">
        <v>32</v>
      </c>
      <c r="G34" s="90"/>
      <c r="H34" s="90" t="s">
        <v>88</v>
      </c>
      <c r="I34" s="90" t="s">
        <v>200</v>
      </c>
      <c r="J34" s="90" t="s">
        <v>33</v>
      </c>
      <c r="K34" s="95" t="s">
        <v>404</v>
      </c>
      <c r="L34" s="95" t="s">
        <v>405</v>
      </c>
      <c r="M34" s="95" t="s">
        <v>402</v>
      </c>
      <c r="N34" s="96" t="s">
        <v>202</v>
      </c>
      <c r="O34" s="95" t="s">
        <v>34</v>
      </c>
    </row>
    <row r="35" spans="1:15" s="1" customFormat="1" ht="22.5" customHeight="1" x14ac:dyDescent="0.25">
      <c r="A35" s="91"/>
      <c r="B35" s="90"/>
      <c r="C35" s="90"/>
      <c r="D35" s="90"/>
      <c r="E35" s="90"/>
      <c r="F35" s="24" t="s">
        <v>3</v>
      </c>
      <c r="G35" s="24" t="s">
        <v>4</v>
      </c>
      <c r="H35" s="90"/>
      <c r="I35" s="90"/>
      <c r="J35" s="90"/>
      <c r="K35" s="95"/>
      <c r="L35" s="95"/>
      <c r="M35" s="95"/>
      <c r="N35" s="96"/>
      <c r="O35" s="95"/>
    </row>
    <row r="36" spans="1:15" s="4" customFormat="1" ht="38.25" x14ac:dyDescent="0.25">
      <c r="A36" s="85" t="s">
        <v>769</v>
      </c>
      <c r="B36" s="69" t="s">
        <v>127</v>
      </c>
      <c r="C36" s="69" t="s">
        <v>770</v>
      </c>
      <c r="D36" s="73">
        <v>1</v>
      </c>
      <c r="E36" s="69" t="s">
        <v>772</v>
      </c>
      <c r="F36" s="74">
        <v>46055</v>
      </c>
      <c r="G36" s="74">
        <v>46171</v>
      </c>
      <c r="H36" s="78" t="s">
        <v>89</v>
      </c>
      <c r="I36" s="69" t="s">
        <v>16</v>
      </c>
      <c r="J36" s="16" t="s">
        <v>774</v>
      </c>
      <c r="K36" s="21"/>
      <c r="L36" s="19">
        <f t="shared" ref="L36:L68" si="1">IF((K36/D36)&gt;100%,100%,(K36/D36))</f>
        <v>0</v>
      </c>
      <c r="M36" s="16"/>
      <c r="N36" s="17"/>
      <c r="O36" s="16"/>
    </row>
    <row r="37" spans="1:15" s="4" customFormat="1" ht="51" x14ac:dyDescent="0.25">
      <c r="A37" s="85" t="s">
        <v>769</v>
      </c>
      <c r="B37" s="69" t="s">
        <v>127</v>
      </c>
      <c r="C37" s="69" t="s">
        <v>771</v>
      </c>
      <c r="D37" s="73">
        <v>1</v>
      </c>
      <c r="E37" s="69" t="s">
        <v>773</v>
      </c>
      <c r="F37" s="74">
        <v>46055</v>
      </c>
      <c r="G37" s="74">
        <v>46203</v>
      </c>
      <c r="H37" s="78" t="s">
        <v>89</v>
      </c>
      <c r="I37" s="69" t="s">
        <v>16</v>
      </c>
      <c r="J37" s="16" t="s">
        <v>774</v>
      </c>
      <c r="K37" s="21"/>
      <c r="L37" s="19">
        <f t="shared" si="1"/>
        <v>0</v>
      </c>
      <c r="M37" s="16"/>
      <c r="N37" s="17"/>
      <c r="O37" s="16"/>
    </row>
    <row r="38" spans="1:15" s="4" customFormat="1" ht="38.25" x14ac:dyDescent="0.25">
      <c r="A38" s="85" t="s">
        <v>408</v>
      </c>
      <c r="B38" s="69" t="s">
        <v>127</v>
      </c>
      <c r="C38" s="69" t="s">
        <v>775</v>
      </c>
      <c r="D38" s="73">
        <v>1</v>
      </c>
      <c r="E38" s="69" t="s">
        <v>825</v>
      </c>
      <c r="F38" s="74">
        <v>46056</v>
      </c>
      <c r="G38" s="74">
        <v>46356</v>
      </c>
      <c r="H38" s="78" t="s">
        <v>89</v>
      </c>
      <c r="I38" s="69" t="s">
        <v>16</v>
      </c>
      <c r="J38" s="16" t="s">
        <v>774</v>
      </c>
      <c r="K38" s="21"/>
      <c r="L38" s="19">
        <f t="shared" si="1"/>
        <v>0</v>
      </c>
      <c r="M38" s="16"/>
      <c r="N38" s="17"/>
      <c r="O38" s="16"/>
    </row>
    <row r="39" spans="1:15" s="4" customFormat="1" ht="114.75" x14ac:dyDescent="0.25">
      <c r="A39" s="85" t="s">
        <v>419</v>
      </c>
      <c r="B39" s="69" t="s">
        <v>127</v>
      </c>
      <c r="C39" s="69" t="s">
        <v>776</v>
      </c>
      <c r="D39" s="75">
        <v>1</v>
      </c>
      <c r="E39" s="69" t="s">
        <v>777</v>
      </c>
      <c r="F39" s="74">
        <v>46056</v>
      </c>
      <c r="G39" s="74">
        <v>46371</v>
      </c>
      <c r="H39" s="78" t="s">
        <v>89</v>
      </c>
      <c r="I39" s="69" t="s">
        <v>16</v>
      </c>
      <c r="J39" s="16" t="s">
        <v>774</v>
      </c>
      <c r="K39" s="21"/>
      <c r="L39" s="19">
        <f t="shared" si="1"/>
        <v>0</v>
      </c>
      <c r="M39" s="16"/>
      <c r="N39" s="17"/>
      <c r="O39" s="16"/>
    </row>
    <row r="40" spans="1:15" s="1" customFormat="1" ht="51" x14ac:dyDescent="0.25">
      <c r="A40" s="85">
        <v>14</v>
      </c>
      <c r="B40" s="69" t="s">
        <v>127</v>
      </c>
      <c r="C40" s="69" t="s">
        <v>797</v>
      </c>
      <c r="D40" s="73">
        <v>3</v>
      </c>
      <c r="E40" s="76" t="s">
        <v>801</v>
      </c>
      <c r="F40" s="74">
        <v>46054</v>
      </c>
      <c r="G40" s="80">
        <v>46356</v>
      </c>
      <c r="H40" s="78" t="s">
        <v>89</v>
      </c>
      <c r="I40" s="69" t="s">
        <v>16</v>
      </c>
      <c r="J40" s="16" t="s">
        <v>774</v>
      </c>
      <c r="K40" s="20"/>
      <c r="L40" s="19">
        <f t="shared" si="1"/>
        <v>0</v>
      </c>
      <c r="M40" s="122"/>
      <c r="N40" s="17"/>
      <c r="O40" s="16"/>
    </row>
    <row r="41" spans="1:15" s="1" customFormat="1" ht="51" x14ac:dyDescent="0.25">
      <c r="A41" s="85">
        <v>23</v>
      </c>
      <c r="B41" s="69" t="s">
        <v>127</v>
      </c>
      <c r="C41" s="69" t="s">
        <v>778</v>
      </c>
      <c r="D41" s="73">
        <v>4</v>
      </c>
      <c r="E41" s="69" t="s">
        <v>779</v>
      </c>
      <c r="F41" s="74">
        <v>46054</v>
      </c>
      <c r="G41" s="74">
        <v>46371</v>
      </c>
      <c r="H41" s="78" t="s">
        <v>89</v>
      </c>
      <c r="I41" s="69" t="s">
        <v>16</v>
      </c>
      <c r="J41" s="16" t="s">
        <v>774</v>
      </c>
      <c r="K41" s="68"/>
      <c r="L41" s="19">
        <f t="shared" si="1"/>
        <v>0</v>
      </c>
      <c r="M41" s="16"/>
      <c r="N41" s="17"/>
      <c r="O41" s="16"/>
    </row>
    <row r="42" spans="1:15" s="1" customFormat="1" ht="76.5" x14ac:dyDescent="0.25">
      <c r="A42" s="85">
        <v>88</v>
      </c>
      <c r="B42" s="69" t="s">
        <v>127</v>
      </c>
      <c r="C42" s="69" t="s">
        <v>780</v>
      </c>
      <c r="D42" s="73">
        <v>4</v>
      </c>
      <c r="E42" s="69" t="s">
        <v>781</v>
      </c>
      <c r="F42" s="74">
        <v>46054</v>
      </c>
      <c r="G42" s="74">
        <v>46362</v>
      </c>
      <c r="H42" s="78" t="s">
        <v>89</v>
      </c>
      <c r="I42" s="69" t="s">
        <v>16</v>
      </c>
      <c r="J42" s="16" t="s">
        <v>774</v>
      </c>
      <c r="K42" s="20"/>
      <c r="L42" s="19">
        <f t="shared" si="1"/>
        <v>0</v>
      </c>
      <c r="M42" s="16"/>
      <c r="N42" s="17"/>
      <c r="O42" s="16"/>
    </row>
    <row r="43" spans="1:15" s="1" customFormat="1" ht="89.25" x14ac:dyDescent="0.25">
      <c r="A43" s="85">
        <v>91</v>
      </c>
      <c r="B43" s="69" t="s">
        <v>127</v>
      </c>
      <c r="C43" s="76" t="s">
        <v>782</v>
      </c>
      <c r="D43" s="73">
        <v>6</v>
      </c>
      <c r="E43" s="74" t="s">
        <v>783</v>
      </c>
      <c r="F43" s="74">
        <v>46054</v>
      </c>
      <c r="G43" s="74">
        <v>46356</v>
      </c>
      <c r="H43" s="78" t="s">
        <v>89</v>
      </c>
      <c r="I43" s="69" t="s">
        <v>16</v>
      </c>
      <c r="J43" s="16" t="s">
        <v>774</v>
      </c>
      <c r="K43" s="67"/>
      <c r="L43" s="19">
        <f t="shared" si="1"/>
        <v>0</v>
      </c>
      <c r="M43" s="16"/>
      <c r="N43" s="17"/>
      <c r="O43" s="16"/>
    </row>
    <row r="44" spans="1:15" s="1" customFormat="1" ht="140.25" x14ac:dyDescent="0.25">
      <c r="A44" s="85">
        <v>91</v>
      </c>
      <c r="B44" s="69" t="s">
        <v>127</v>
      </c>
      <c r="C44" s="76" t="s">
        <v>821</v>
      </c>
      <c r="D44" s="75">
        <v>1</v>
      </c>
      <c r="E44" s="74" t="s">
        <v>783</v>
      </c>
      <c r="F44" s="74">
        <v>46054</v>
      </c>
      <c r="G44" s="74">
        <v>46356</v>
      </c>
      <c r="H44" s="78" t="s">
        <v>89</v>
      </c>
      <c r="I44" s="69" t="s">
        <v>16</v>
      </c>
      <c r="J44" s="16" t="s">
        <v>774</v>
      </c>
      <c r="K44" s="67"/>
      <c r="L44" s="19">
        <f t="shared" si="1"/>
        <v>0</v>
      </c>
      <c r="M44" s="16"/>
      <c r="N44" s="17"/>
      <c r="O44" s="16"/>
    </row>
    <row r="45" spans="1:15" s="1" customFormat="1" ht="63.75" x14ac:dyDescent="0.25">
      <c r="A45" s="85">
        <v>92</v>
      </c>
      <c r="B45" s="69" t="s">
        <v>127</v>
      </c>
      <c r="C45" s="69" t="s">
        <v>794</v>
      </c>
      <c r="D45" s="73">
        <v>30</v>
      </c>
      <c r="E45" s="69" t="s">
        <v>784</v>
      </c>
      <c r="F45" s="74">
        <v>46054</v>
      </c>
      <c r="G45" s="74">
        <v>46356</v>
      </c>
      <c r="H45" s="78" t="s">
        <v>89</v>
      </c>
      <c r="I45" s="69" t="s">
        <v>16</v>
      </c>
      <c r="J45" s="16" t="s">
        <v>774</v>
      </c>
      <c r="K45" s="68"/>
      <c r="L45" s="19">
        <f t="shared" si="1"/>
        <v>0</v>
      </c>
      <c r="M45" s="16"/>
      <c r="N45" s="17"/>
      <c r="O45" s="16"/>
    </row>
    <row r="46" spans="1:15" s="1" customFormat="1" ht="38.25" x14ac:dyDescent="0.25">
      <c r="A46" s="85">
        <v>92</v>
      </c>
      <c r="B46" s="69" t="s">
        <v>127</v>
      </c>
      <c r="C46" s="69" t="s">
        <v>795</v>
      </c>
      <c r="D46" s="73">
        <v>30</v>
      </c>
      <c r="E46" s="69" t="s">
        <v>785</v>
      </c>
      <c r="F46" s="74">
        <v>46054</v>
      </c>
      <c r="G46" s="74">
        <v>46356</v>
      </c>
      <c r="H46" s="78" t="s">
        <v>89</v>
      </c>
      <c r="I46" s="69" t="s">
        <v>16</v>
      </c>
      <c r="J46" s="16" t="s">
        <v>774</v>
      </c>
      <c r="K46" s="68"/>
      <c r="L46" s="19">
        <f t="shared" si="1"/>
        <v>0</v>
      </c>
      <c r="M46" s="16"/>
      <c r="N46" s="17"/>
      <c r="O46" s="16"/>
    </row>
    <row r="47" spans="1:15" s="4" customFormat="1" ht="63.75" x14ac:dyDescent="0.25">
      <c r="A47" s="85">
        <v>96</v>
      </c>
      <c r="B47" s="69" t="s">
        <v>127</v>
      </c>
      <c r="C47" s="69" t="s">
        <v>822</v>
      </c>
      <c r="D47" s="77">
        <v>10</v>
      </c>
      <c r="E47" s="69" t="s">
        <v>786</v>
      </c>
      <c r="F47" s="74">
        <v>46054</v>
      </c>
      <c r="G47" s="74">
        <v>46356</v>
      </c>
      <c r="H47" s="78" t="s">
        <v>89</v>
      </c>
      <c r="I47" s="69" t="s">
        <v>16</v>
      </c>
      <c r="J47" s="16" t="s">
        <v>774</v>
      </c>
      <c r="K47" s="20"/>
      <c r="L47" s="19">
        <f t="shared" si="1"/>
        <v>0</v>
      </c>
      <c r="M47" s="16"/>
      <c r="N47" s="17"/>
      <c r="O47" s="16"/>
    </row>
    <row r="48" spans="1:15" s="4" customFormat="1" ht="51" x14ac:dyDescent="0.25">
      <c r="A48" s="85">
        <v>98</v>
      </c>
      <c r="B48" s="69" t="s">
        <v>127</v>
      </c>
      <c r="C48" s="69" t="s">
        <v>787</v>
      </c>
      <c r="D48" s="79">
        <v>1</v>
      </c>
      <c r="E48" s="69" t="s">
        <v>788</v>
      </c>
      <c r="F48" s="74">
        <v>46054</v>
      </c>
      <c r="G48" s="74">
        <v>46356</v>
      </c>
      <c r="H48" s="78" t="s">
        <v>89</v>
      </c>
      <c r="I48" s="69" t="s">
        <v>16</v>
      </c>
      <c r="J48" s="16" t="s">
        <v>774</v>
      </c>
      <c r="K48" s="20"/>
      <c r="L48" s="19">
        <f t="shared" si="1"/>
        <v>0</v>
      </c>
      <c r="M48" s="16"/>
      <c r="N48" s="17"/>
      <c r="O48" s="16"/>
    </row>
    <row r="49" spans="1:15" s="4" customFormat="1" ht="89.25" x14ac:dyDescent="0.25">
      <c r="A49" s="85">
        <v>98</v>
      </c>
      <c r="B49" s="69" t="s">
        <v>127</v>
      </c>
      <c r="C49" s="69" t="s">
        <v>802</v>
      </c>
      <c r="D49" s="73">
        <v>16</v>
      </c>
      <c r="E49" s="69" t="s">
        <v>806</v>
      </c>
      <c r="F49" s="74">
        <v>46054</v>
      </c>
      <c r="G49" s="74">
        <v>46356</v>
      </c>
      <c r="H49" s="78" t="s">
        <v>89</v>
      </c>
      <c r="I49" s="69" t="s">
        <v>16</v>
      </c>
      <c r="J49" s="16" t="s">
        <v>774</v>
      </c>
      <c r="K49" s="20"/>
      <c r="L49" s="19">
        <f t="shared" si="1"/>
        <v>0</v>
      </c>
      <c r="M49" s="16"/>
      <c r="N49" s="17"/>
      <c r="O49" s="16"/>
    </row>
    <row r="50" spans="1:15" s="4" customFormat="1" ht="102" x14ac:dyDescent="0.25">
      <c r="A50" s="85">
        <v>100</v>
      </c>
      <c r="B50" s="69" t="s">
        <v>127</v>
      </c>
      <c r="C50" s="69" t="s">
        <v>796</v>
      </c>
      <c r="D50" s="79">
        <v>1</v>
      </c>
      <c r="E50" s="69" t="s">
        <v>803</v>
      </c>
      <c r="F50" s="74">
        <v>46054</v>
      </c>
      <c r="G50" s="74">
        <v>46263</v>
      </c>
      <c r="H50" s="78" t="s">
        <v>89</v>
      </c>
      <c r="I50" s="69" t="s">
        <v>16</v>
      </c>
      <c r="J50" s="16" t="s">
        <v>774</v>
      </c>
      <c r="K50" s="68"/>
      <c r="L50" s="19">
        <f t="shared" si="1"/>
        <v>0</v>
      </c>
      <c r="M50" s="16"/>
      <c r="N50" s="17"/>
      <c r="O50" s="16"/>
    </row>
    <row r="51" spans="1:15" s="4" customFormat="1" ht="114.75" x14ac:dyDescent="0.25">
      <c r="A51" s="85">
        <v>101</v>
      </c>
      <c r="B51" s="69" t="s">
        <v>127</v>
      </c>
      <c r="C51" s="69" t="s">
        <v>823</v>
      </c>
      <c r="D51" s="77">
        <v>250</v>
      </c>
      <c r="E51" s="69" t="s">
        <v>789</v>
      </c>
      <c r="F51" s="74">
        <v>46054</v>
      </c>
      <c r="G51" s="74">
        <v>46356</v>
      </c>
      <c r="H51" s="78" t="s">
        <v>89</v>
      </c>
      <c r="I51" s="69" t="s">
        <v>16</v>
      </c>
      <c r="J51" s="16" t="s">
        <v>774</v>
      </c>
      <c r="K51" s="20"/>
      <c r="L51" s="19">
        <f t="shared" si="1"/>
        <v>0</v>
      </c>
      <c r="M51" s="16"/>
      <c r="N51" s="17"/>
      <c r="O51" s="16"/>
    </row>
    <row r="52" spans="1:15" s="4" customFormat="1" ht="89.25" x14ac:dyDescent="0.25">
      <c r="A52" s="85">
        <v>102</v>
      </c>
      <c r="B52" s="69" t="s">
        <v>127</v>
      </c>
      <c r="C52" s="69" t="s">
        <v>804</v>
      </c>
      <c r="D52" s="77">
        <v>16</v>
      </c>
      <c r="E52" s="69" t="s">
        <v>790</v>
      </c>
      <c r="F52" s="80">
        <v>46054</v>
      </c>
      <c r="G52" s="80">
        <v>46356</v>
      </c>
      <c r="H52" s="78" t="s">
        <v>89</v>
      </c>
      <c r="I52" s="69" t="s">
        <v>16</v>
      </c>
      <c r="J52" s="16" t="s">
        <v>774</v>
      </c>
      <c r="K52" s="20"/>
      <c r="L52" s="19">
        <f t="shared" si="1"/>
        <v>0</v>
      </c>
      <c r="M52" s="16"/>
      <c r="N52" s="17"/>
      <c r="O52" s="16"/>
    </row>
    <row r="53" spans="1:15" s="4" customFormat="1" ht="63.75" x14ac:dyDescent="0.25">
      <c r="A53" s="85">
        <v>103</v>
      </c>
      <c r="B53" s="69" t="s">
        <v>127</v>
      </c>
      <c r="C53" s="69" t="s">
        <v>798</v>
      </c>
      <c r="D53" s="77">
        <v>8</v>
      </c>
      <c r="E53" s="69" t="s">
        <v>799</v>
      </c>
      <c r="F53" s="74">
        <v>46056</v>
      </c>
      <c r="G53" s="74">
        <v>46371</v>
      </c>
      <c r="H53" s="78" t="s">
        <v>89</v>
      </c>
      <c r="I53" s="69" t="s">
        <v>16</v>
      </c>
      <c r="J53" s="16" t="s">
        <v>774</v>
      </c>
      <c r="K53" s="20"/>
      <c r="L53" s="19">
        <f t="shared" si="1"/>
        <v>0</v>
      </c>
      <c r="M53" s="16"/>
      <c r="N53" s="17"/>
      <c r="O53" s="16"/>
    </row>
    <row r="54" spans="1:15" s="4" customFormat="1" ht="51" x14ac:dyDescent="0.25">
      <c r="A54" s="85">
        <v>106</v>
      </c>
      <c r="B54" s="69" t="s">
        <v>127</v>
      </c>
      <c r="C54" s="69" t="s">
        <v>791</v>
      </c>
      <c r="D54" s="77">
        <v>8</v>
      </c>
      <c r="E54" s="69" t="s">
        <v>792</v>
      </c>
      <c r="F54" s="74">
        <v>46054</v>
      </c>
      <c r="G54" s="74">
        <v>46371</v>
      </c>
      <c r="H54" s="78" t="s">
        <v>89</v>
      </c>
      <c r="I54" s="69" t="s">
        <v>16</v>
      </c>
      <c r="J54" s="16" t="s">
        <v>774</v>
      </c>
      <c r="K54" s="20"/>
      <c r="L54" s="19">
        <f t="shared" si="1"/>
        <v>0</v>
      </c>
      <c r="M54" s="16"/>
      <c r="N54" s="17"/>
      <c r="O54" s="16"/>
    </row>
    <row r="55" spans="1:15" s="4" customFormat="1" ht="51" x14ac:dyDescent="0.25">
      <c r="A55" s="85">
        <v>112</v>
      </c>
      <c r="B55" s="69" t="s">
        <v>127</v>
      </c>
      <c r="C55" s="69" t="s">
        <v>800</v>
      </c>
      <c r="D55" s="77">
        <v>30</v>
      </c>
      <c r="E55" s="69" t="s">
        <v>793</v>
      </c>
      <c r="F55" s="74">
        <v>46056</v>
      </c>
      <c r="G55" s="74">
        <v>46356</v>
      </c>
      <c r="H55" s="78" t="s">
        <v>89</v>
      </c>
      <c r="I55" s="69" t="s">
        <v>16</v>
      </c>
      <c r="J55" s="16" t="s">
        <v>774</v>
      </c>
      <c r="K55" s="20"/>
      <c r="L55" s="19">
        <f t="shared" si="1"/>
        <v>0</v>
      </c>
      <c r="M55" s="16"/>
      <c r="N55" s="17"/>
      <c r="O55" s="16"/>
    </row>
    <row r="56" spans="1:15" s="4" customFormat="1" ht="38.25" x14ac:dyDescent="0.25">
      <c r="A56" s="85">
        <v>131</v>
      </c>
      <c r="B56" s="69" t="s">
        <v>127</v>
      </c>
      <c r="C56" s="69" t="s">
        <v>824</v>
      </c>
      <c r="D56" s="77">
        <v>1</v>
      </c>
      <c r="E56" s="74" t="s">
        <v>805</v>
      </c>
      <c r="F56" s="74">
        <v>46055</v>
      </c>
      <c r="G56" s="74">
        <v>46371</v>
      </c>
      <c r="H56" s="78" t="s">
        <v>89</v>
      </c>
      <c r="I56" s="69" t="s">
        <v>16</v>
      </c>
      <c r="J56" s="16" t="s">
        <v>774</v>
      </c>
      <c r="K56" s="20"/>
      <c r="L56" s="19">
        <f t="shared" si="1"/>
        <v>0</v>
      </c>
      <c r="M56" s="16"/>
      <c r="N56" s="17"/>
      <c r="O56" s="16"/>
    </row>
    <row r="57" spans="1:15" s="4" customFormat="1" ht="63.75" x14ac:dyDescent="0.25">
      <c r="A57" s="85">
        <v>128</v>
      </c>
      <c r="B57" s="69" t="s">
        <v>128</v>
      </c>
      <c r="C57" s="69" t="s">
        <v>807</v>
      </c>
      <c r="D57" s="77">
        <v>108</v>
      </c>
      <c r="E57" s="69" t="s">
        <v>815</v>
      </c>
      <c r="F57" s="74">
        <v>46084</v>
      </c>
      <c r="G57" s="74">
        <v>46172</v>
      </c>
      <c r="H57" s="78" t="s">
        <v>90</v>
      </c>
      <c r="I57" s="69" t="s">
        <v>16</v>
      </c>
      <c r="J57" s="16" t="s">
        <v>820</v>
      </c>
      <c r="K57" s="20"/>
      <c r="L57" s="19">
        <f t="shared" si="1"/>
        <v>0</v>
      </c>
      <c r="M57" s="16"/>
      <c r="N57" s="17"/>
      <c r="O57" s="16"/>
    </row>
    <row r="58" spans="1:15" s="4" customFormat="1" ht="63.75" x14ac:dyDescent="0.25">
      <c r="A58" s="85">
        <v>128</v>
      </c>
      <c r="B58" s="69" t="s">
        <v>128</v>
      </c>
      <c r="C58" s="69" t="s">
        <v>808</v>
      </c>
      <c r="D58" s="77">
        <v>108</v>
      </c>
      <c r="E58" s="69" t="s">
        <v>815</v>
      </c>
      <c r="F58" s="74">
        <v>46280</v>
      </c>
      <c r="G58" s="74">
        <v>46347</v>
      </c>
      <c r="H58" s="78" t="s">
        <v>90</v>
      </c>
      <c r="I58" s="69" t="s">
        <v>16</v>
      </c>
      <c r="J58" s="16" t="s">
        <v>820</v>
      </c>
      <c r="K58" s="20"/>
      <c r="L58" s="19">
        <f t="shared" si="1"/>
        <v>0</v>
      </c>
      <c r="M58" s="16"/>
      <c r="N58" s="17"/>
      <c r="O58" s="16"/>
    </row>
    <row r="59" spans="1:15" s="1" customFormat="1" ht="76.5" x14ac:dyDescent="0.25">
      <c r="A59" s="85">
        <v>129</v>
      </c>
      <c r="B59" s="69" t="s">
        <v>128</v>
      </c>
      <c r="C59" s="74" t="s">
        <v>809</v>
      </c>
      <c r="D59" s="77">
        <v>100</v>
      </c>
      <c r="E59" s="74" t="s">
        <v>816</v>
      </c>
      <c r="F59" s="74">
        <v>46084</v>
      </c>
      <c r="G59" s="74">
        <v>46172</v>
      </c>
      <c r="H59" s="78" t="s">
        <v>90</v>
      </c>
      <c r="I59" s="69" t="s">
        <v>16</v>
      </c>
      <c r="J59" s="16" t="s">
        <v>820</v>
      </c>
      <c r="K59" s="20"/>
      <c r="L59" s="19">
        <f t="shared" si="1"/>
        <v>0</v>
      </c>
      <c r="M59" s="16"/>
      <c r="N59" s="17"/>
      <c r="O59" s="16"/>
    </row>
    <row r="60" spans="1:15" s="1" customFormat="1" ht="76.5" x14ac:dyDescent="0.25">
      <c r="A60" s="85">
        <v>129</v>
      </c>
      <c r="B60" s="69" t="s">
        <v>128</v>
      </c>
      <c r="C60" s="69" t="s">
        <v>810</v>
      </c>
      <c r="D60" s="77">
        <v>100</v>
      </c>
      <c r="E60" s="69" t="s">
        <v>816</v>
      </c>
      <c r="F60" s="74">
        <v>46280</v>
      </c>
      <c r="G60" s="74">
        <v>46347</v>
      </c>
      <c r="H60" s="78" t="s">
        <v>90</v>
      </c>
      <c r="I60" s="69" t="s">
        <v>16</v>
      </c>
      <c r="J60" s="16" t="s">
        <v>820</v>
      </c>
      <c r="K60" s="68"/>
      <c r="L60" s="19">
        <f t="shared" si="1"/>
        <v>0</v>
      </c>
      <c r="M60" s="16"/>
      <c r="N60" s="17"/>
      <c r="O60" s="16"/>
    </row>
    <row r="61" spans="1:15" s="4" customFormat="1" ht="76.5" x14ac:dyDescent="0.25">
      <c r="A61" s="85">
        <v>129</v>
      </c>
      <c r="B61" s="69" t="s">
        <v>128</v>
      </c>
      <c r="C61" s="69" t="s">
        <v>811</v>
      </c>
      <c r="D61" s="81">
        <v>76</v>
      </c>
      <c r="E61" s="69" t="s">
        <v>817</v>
      </c>
      <c r="F61" s="74">
        <v>46084</v>
      </c>
      <c r="G61" s="74">
        <v>46172</v>
      </c>
      <c r="H61" s="78" t="s">
        <v>90</v>
      </c>
      <c r="I61" s="69" t="s">
        <v>16</v>
      </c>
      <c r="J61" s="16" t="s">
        <v>820</v>
      </c>
      <c r="K61" s="20"/>
      <c r="L61" s="19">
        <f t="shared" si="1"/>
        <v>0</v>
      </c>
      <c r="M61" s="16"/>
      <c r="N61" s="17"/>
      <c r="O61" s="16"/>
    </row>
    <row r="62" spans="1:15" s="4" customFormat="1" ht="51" x14ac:dyDescent="0.25">
      <c r="A62" s="85">
        <v>90</v>
      </c>
      <c r="B62" s="69" t="s">
        <v>128</v>
      </c>
      <c r="C62" s="74" t="s">
        <v>812</v>
      </c>
      <c r="D62" s="77">
        <v>10500</v>
      </c>
      <c r="E62" s="74" t="s">
        <v>818</v>
      </c>
      <c r="F62" s="74">
        <v>46055</v>
      </c>
      <c r="G62" s="74">
        <v>46203</v>
      </c>
      <c r="H62" s="78" t="s">
        <v>90</v>
      </c>
      <c r="I62" s="69" t="s">
        <v>16</v>
      </c>
      <c r="J62" s="16" t="s">
        <v>820</v>
      </c>
      <c r="K62" s="20"/>
      <c r="L62" s="19">
        <f t="shared" si="1"/>
        <v>0</v>
      </c>
      <c r="M62" s="16"/>
      <c r="N62" s="17"/>
      <c r="O62" s="16"/>
    </row>
    <row r="63" spans="1:15" s="4" customFormat="1" ht="51" x14ac:dyDescent="0.25">
      <c r="A63" s="85">
        <v>90</v>
      </c>
      <c r="B63" s="69" t="s">
        <v>128</v>
      </c>
      <c r="C63" s="69" t="s">
        <v>813</v>
      </c>
      <c r="D63" s="77">
        <v>10500</v>
      </c>
      <c r="E63" s="69" t="s">
        <v>818</v>
      </c>
      <c r="F63" s="74">
        <v>46237</v>
      </c>
      <c r="G63" s="74">
        <v>46347</v>
      </c>
      <c r="H63" s="78" t="s">
        <v>90</v>
      </c>
      <c r="I63" s="69" t="s">
        <v>16</v>
      </c>
      <c r="J63" s="16" t="s">
        <v>820</v>
      </c>
      <c r="K63" s="20"/>
      <c r="L63" s="19">
        <f t="shared" si="1"/>
        <v>0</v>
      </c>
      <c r="M63" s="16"/>
      <c r="N63" s="17"/>
      <c r="O63" s="16"/>
    </row>
    <row r="64" spans="1:15" s="29" customFormat="1" ht="63.75" x14ac:dyDescent="0.25">
      <c r="A64" s="85">
        <v>96</v>
      </c>
      <c r="B64" s="69" t="s">
        <v>133</v>
      </c>
      <c r="C64" s="69" t="s">
        <v>814</v>
      </c>
      <c r="D64" s="77">
        <v>14</v>
      </c>
      <c r="E64" s="69" t="s">
        <v>819</v>
      </c>
      <c r="F64" s="74">
        <v>46068</v>
      </c>
      <c r="G64" s="80">
        <v>46347</v>
      </c>
      <c r="H64" s="78" t="s">
        <v>90</v>
      </c>
      <c r="I64" s="69" t="s">
        <v>16</v>
      </c>
      <c r="J64" s="16" t="s">
        <v>820</v>
      </c>
      <c r="K64" s="20"/>
      <c r="L64" s="19">
        <f t="shared" si="1"/>
        <v>0</v>
      </c>
      <c r="M64" s="16"/>
      <c r="N64" s="17"/>
      <c r="O64" s="16"/>
    </row>
    <row r="65" spans="1:15" s="1" customFormat="1" x14ac:dyDescent="0.25">
      <c r="A65" s="82"/>
      <c r="B65" s="16"/>
      <c r="C65" s="16"/>
      <c r="D65" s="20"/>
      <c r="E65" s="16"/>
      <c r="F65" s="17"/>
      <c r="G65" s="17"/>
      <c r="H65" s="17"/>
      <c r="I65" s="16"/>
      <c r="J65" s="16"/>
      <c r="K65" s="20"/>
      <c r="L65" s="19" t="e">
        <f t="shared" si="1"/>
        <v>#DIV/0!</v>
      </c>
      <c r="M65" s="16"/>
      <c r="N65" s="17"/>
      <c r="O65" s="16"/>
    </row>
    <row r="66" spans="1:15" s="1" customFormat="1" x14ac:dyDescent="0.25">
      <c r="A66" s="82"/>
      <c r="B66" s="16"/>
      <c r="C66" s="16"/>
      <c r="D66" s="20"/>
      <c r="E66" s="16"/>
      <c r="F66" s="17"/>
      <c r="G66" s="17"/>
      <c r="H66" s="17"/>
      <c r="I66" s="16"/>
      <c r="J66" s="16"/>
      <c r="K66" s="20"/>
      <c r="L66" s="19" t="e">
        <f t="shared" si="1"/>
        <v>#DIV/0!</v>
      </c>
      <c r="M66" s="16"/>
      <c r="N66" s="17"/>
      <c r="O66" s="16"/>
    </row>
    <row r="67" spans="1:15" s="4" customFormat="1" x14ac:dyDescent="0.25">
      <c r="A67" s="82"/>
      <c r="B67" s="16"/>
      <c r="C67" s="16"/>
      <c r="D67" s="20"/>
      <c r="E67" s="16"/>
      <c r="F67" s="17"/>
      <c r="G67" s="123"/>
      <c r="H67" s="17"/>
      <c r="I67" s="16"/>
      <c r="J67" s="16"/>
      <c r="K67" s="20"/>
      <c r="L67" s="19" t="e">
        <f t="shared" si="1"/>
        <v>#DIV/0!</v>
      </c>
      <c r="M67" s="16"/>
      <c r="N67" s="17"/>
      <c r="O67" s="16"/>
    </row>
    <row r="68" spans="1:15" s="29" customFormat="1" x14ac:dyDescent="0.25">
      <c r="A68" s="82"/>
      <c r="B68" s="16"/>
      <c r="C68" s="16"/>
      <c r="D68" s="20"/>
      <c r="E68" s="16"/>
      <c r="F68" s="17"/>
      <c r="G68" s="17"/>
      <c r="H68" s="17"/>
      <c r="I68" s="16"/>
      <c r="J68" s="16"/>
      <c r="K68" s="20"/>
      <c r="L68" s="19" t="e">
        <f t="shared" si="1"/>
        <v>#DIV/0!</v>
      </c>
      <c r="M68" s="16"/>
      <c r="N68" s="17"/>
      <c r="O68" s="16"/>
    </row>
    <row r="69" spans="1:15" x14ac:dyDescent="0.25">
      <c r="A69" s="16"/>
      <c r="B69" s="16"/>
      <c r="C69" s="16"/>
      <c r="D69" s="20"/>
      <c r="E69" s="16"/>
      <c r="F69" s="17"/>
      <c r="G69" s="17"/>
      <c r="H69" s="18"/>
      <c r="I69" s="16"/>
      <c r="J69" s="16"/>
      <c r="K69" s="20"/>
      <c r="L69" s="19" t="e">
        <f>IF((K69/D69)&gt;100%,100%,(K69/D69))</f>
        <v>#DIV/0!</v>
      </c>
      <c r="M69" s="16"/>
      <c r="N69" s="17"/>
      <c r="O69" s="16"/>
    </row>
    <row r="70" spans="1:15" x14ac:dyDescent="0.25">
      <c r="A70" s="16"/>
      <c r="B70" s="16"/>
      <c r="C70" s="16"/>
      <c r="D70" s="20"/>
      <c r="E70" s="16"/>
      <c r="F70" s="17"/>
      <c r="G70" s="17"/>
      <c r="H70" s="18"/>
      <c r="I70" s="16"/>
      <c r="J70" s="16"/>
      <c r="K70" s="20"/>
      <c r="L70" s="19" t="e">
        <f t="shared" ref="L70:L104" si="2">IF((K70/D70)&gt;100%,100%,(K70/D70))</f>
        <v>#DIV/0!</v>
      </c>
      <c r="M70" s="16"/>
      <c r="N70" s="17"/>
      <c r="O70" s="16"/>
    </row>
    <row r="71" spans="1:15" x14ac:dyDescent="0.25">
      <c r="A71" s="16"/>
      <c r="B71" s="16"/>
      <c r="C71" s="16"/>
      <c r="D71" s="20"/>
      <c r="E71" s="16"/>
      <c r="F71" s="17"/>
      <c r="G71" s="17"/>
      <c r="H71" s="18"/>
      <c r="I71" s="16"/>
      <c r="J71" s="16"/>
      <c r="K71" s="20"/>
      <c r="L71" s="19" t="e">
        <f t="shared" si="2"/>
        <v>#DIV/0!</v>
      </c>
      <c r="M71" s="16"/>
      <c r="N71" s="17"/>
      <c r="O71" s="16"/>
    </row>
    <row r="72" spans="1:15" x14ac:dyDescent="0.25">
      <c r="A72" s="16"/>
      <c r="B72" s="16"/>
      <c r="C72" s="16"/>
      <c r="D72" s="20"/>
      <c r="E72" s="16"/>
      <c r="F72" s="17"/>
      <c r="G72" s="17"/>
      <c r="H72" s="18"/>
      <c r="I72" s="16"/>
      <c r="J72" s="16"/>
      <c r="K72" s="20"/>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ref="L105:L168" si="3">IF((K105/D105)&gt;100%,100%,(K105/D105))</f>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20"/>
      <c r="E134" s="16"/>
      <c r="F134" s="17"/>
      <c r="G134" s="17"/>
      <c r="H134" s="18"/>
      <c r="I134" s="16"/>
      <c r="J134" s="16"/>
      <c r="K134" s="16"/>
      <c r="L134" s="19" t="e">
        <f t="shared" si="3"/>
        <v>#DIV/0!</v>
      </c>
      <c r="M134" s="16"/>
      <c r="N134" s="17"/>
      <c r="O134" s="16"/>
    </row>
    <row r="135" spans="1:15" x14ac:dyDescent="0.25">
      <c r="A135" s="16"/>
      <c r="B135" s="16"/>
      <c r="C135" s="16"/>
      <c r="D135" s="20"/>
      <c r="E135" s="16"/>
      <c r="F135" s="17"/>
      <c r="G135" s="17"/>
      <c r="H135" s="18"/>
      <c r="I135" s="16"/>
      <c r="J135" s="16"/>
      <c r="K135" s="16"/>
      <c r="L135" s="19" t="e">
        <f t="shared" si="3"/>
        <v>#DIV/0!</v>
      </c>
      <c r="M135" s="16"/>
      <c r="N135" s="17"/>
      <c r="O135" s="16"/>
    </row>
    <row r="136" spans="1:15" x14ac:dyDescent="0.25">
      <c r="A136" s="16"/>
      <c r="B136" s="16"/>
      <c r="C136" s="16"/>
      <c r="D136" s="20"/>
      <c r="E136" s="16"/>
      <c r="F136" s="17"/>
      <c r="G136" s="17"/>
      <c r="H136" s="18"/>
      <c r="I136" s="16"/>
      <c r="J136" s="16"/>
      <c r="K136" s="16"/>
      <c r="L136" s="19" t="e">
        <f t="shared" si="3"/>
        <v>#DIV/0!</v>
      </c>
      <c r="M136" s="16"/>
      <c r="N136" s="17"/>
      <c r="O136" s="16"/>
    </row>
    <row r="137" spans="1:15" x14ac:dyDescent="0.25">
      <c r="A137" s="16"/>
      <c r="B137" s="16"/>
      <c r="C137" s="16"/>
      <c r="D137" s="20"/>
      <c r="E137" s="16"/>
      <c r="F137" s="17"/>
      <c r="G137" s="17"/>
      <c r="H137" s="18"/>
      <c r="I137" s="16"/>
      <c r="J137" s="16"/>
      <c r="K137" s="16"/>
      <c r="L137" s="19" t="e">
        <f t="shared" si="3"/>
        <v>#DIV/0!</v>
      </c>
      <c r="M137" s="16"/>
      <c r="N137" s="17"/>
      <c r="O137" s="16"/>
    </row>
    <row r="138" spans="1:15" x14ac:dyDescent="0.25">
      <c r="A138" s="16"/>
      <c r="B138" s="16"/>
      <c r="C138" s="16"/>
      <c r="D138" s="20"/>
      <c r="E138" s="16"/>
      <c r="F138" s="17"/>
      <c r="G138" s="17"/>
      <c r="H138" s="18"/>
      <c r="I138" s="16"/>
      <c r="J138" s="16"/>
      <c r="K138" s="16"/>
      <c r="L138" s="19" t="e">
        <f t="shared" si="3"/>
        <v>#DIV/0!</v>
      </c>
      <c r="M138" s="16"/>
      <c r="N138" s="17"/>
      <c r="O138" s="16"/>
    </row>
    <row r="139" spans="1:15" x14ac:dyDescent="0.25">
      <c r="A139" s="16"/>
      <c r="B139" s="16"/>
      <c r="C139" s="16"/>
      <c r="D139" s="20"/>
      <c r="E139" s="16"/>
      <c r="F139" s="17"/>
      <c r="G139" s="17"/>
      <c r="H139" s="18"/>
      <c r="I139" s="16"/>
      <c r="J139" s="16"/>
      <c r="K139" s="16"/>
      <c r="L139" s="19" t="e">
        <f t="shared" si="3"/>
        <v>#DIV/0!</v>
      </c>
      <c r="M139" s="16"/>
      <c r="N139" s="17"/>
      <c r="O139" s="16"/>
    </row>
    <row r="140" spans="1:15" x14ac:dyDescent="0.25">
      <c r="A140" s="16"/>
      <c r="B140" s="16"/>
      <c r="C140" s="16"/>
      <c r="D140" s="20"/>
      <c r="E140" s="16"/>
      <c r="F140" s="17"/>
      <c r="G140" s="17"/>
      <c r="H140" s="18"/>
      <c r="I140" s="16"/>
      <c r="J140" s="16"/>
      <c r="K140" s="16"/>
      <c r="L140" s="19" t="e">
        <f t="shared" si="3"/>
        <v>#DIV/0!</v>
      </c>
      <c r="M140" s="16"/>
      <c r="N140" s="17"/>
      <c r="O140" s="16"/>
    </row>
    <row r="141" spans="1:15" x14ac:dyDescent="0.25">
      <c r="A141" s="16"/>
      <c r="B141" s="16"/>
      <c r="C141" s="16"/>
      <c r="D141" s="20"/>
      <c r="E141" s="16"/>
      <c r="F141" s="17"/>
      <c r="G141" s="17"/>
      <c r="H141" s="18"/>
      <c r="I141" s="16"/>
      <c r="J141" s="16"/>
      <c r="K141" s="16"/>
      <c r="L141" s="19" t="e">
        <f t="shared" si="3"/>
        <v>#DIV/0!</v>
      </c>
      <c r="M141" s="16"/>
      <c r="N141" s="17"/>
      <c r="O141" s="16"/>
    </row>
    <row r="142" spans="1:15" x14ac:dyDescent="0.25">
      <c r="A142" s="16"/>
      <c r="B142" s="16"/>
      <c r="C142" s="16"/>
      <c r="D142" s="20"/>
      <c r="E142" s="16"/>
      <c r="F142" s="17"/>
      <c r="G142" s="17"/>
      <c r="H142" s="18"/>
      <c r="I142" s="16"/>
      <c r="J142" s="16"/>
      <c r="K142" s="16"/>
      <c r="L142" s="19" t="e">
        <f t="shared" si="3"/>
        <v>#DIV/0!</v>
      </c>
      <c r="M142" s="16"/>
      <c r="N142" s="17"/>
      <c r="O142" s="16"/>
    </row>
    <row r="143" spans="1:15" x14ac:dyDescent="0.25">
      <c r="A143" s="16"/>
      <c r="B143" s="16"/>
      <c r="C143" s="16"/>
      <c r="D143" s="20"/>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si="3"/>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si="3"/>
        <v>#DIV/0!</v>
      </c>
      <c r="M167" s="16"/>
      <c r="N167" s="17"/>
      <c r="O167" s="16"/>
    </row>
    <row r="168" spans="1:15" x14ac:dyDescent="0.25">
      <c r="A168" s="16"/>
      <c r="B168" s="16"/>
      <c r="C168" s="16"/>
      <c r="D168" s="16"/>
      <c r="E168" s="16"/>
      <c r="F168" s="17"/>
      <c r="G168" s="17"/>
      <c r="H168" s="18"/>
      <c r="I168" s="16"/>
      <c r="J168" s="16"/>
      <c r="K168" s="16"/>
      <c r="L168" s="19" t="e">
        <f t="shared" si="3"/>
        <v>#DIV/0!</v>
      </c>
      <c r="M168" s="16"/>
      <c r="N168" s="17"/>
      <c r="O168" s="16"/>
    </row>
    <row r="169" spans="1:15" x14ac:dyDescent="0.25">
      <c r="A169" s="16"/>
      <c r="B169" s="16"/>
      <c r="C169" s="16"/>
      <c r="D169" s="16"/>
      <c r="E169" s="16"/>
      <c r="F169" s="17"/>
      <c r="G169" s="17"/>
      <c r="H169" s="18"/>
      <c r="I169" s="16"/>
      <c r="J169" s="16"/>
      <c r="K169" s="16"/>
      <c r="L169" s="19" t="e">
        <f t="shared" ref="L169:L232" si="4">IF((K169/D169)&gt;100%,100%,(K169/D169))</f>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si="4"/>
        <v>#DIV/0!</v>
      </c>
      <c r="M229" s="16"/>
      <c r="N229" s="17"/>
      <c r="O229" s="16"/>
    </row>
    <row r="230" spans="1:15" x14ac:dyDescent="0.25">
      <c r="A230" s="16"/>
      <c r="B230" s="16"/>
      <c r="C230" s="16"/>
      <c r="D230" s="16"/>
      <c r="E230" s="16"/>
      <c r="F230" s="17"/>
      <c r="G230" s="17"/>
      <c r="H230" s="18"/>
      <c r="I230" s="16"/>
      <c r="J230" s="16"/>
      <c r="K230" s="16"/>
      <c r="L230" s="19" t="e">
        <f t="shared" si="4"/>
        <v>#DIV/0!</v>
      </c>
      <c r="M230" s="16"/>
      <c r="N230" s="17"/>
      <c r="O230" s="16"/>
    </row>
    <row r="231" spans="1:15" x14ac:dyDescent="0.25">
      <c r="A231" s="16"/>
      <c r="B231" s="16"/>
      <c r="C231" s="16"/>
      <c r="D231" s="16"/>
      <c r="E231" s="16"/>
      <c r="F231" s="17"/>
      <c r="G231" s="17"/>
      <c r="H231" s="18"/>
      <c r="I231" s="16"/>
      <c r="J231" s="16"/>
      <c r="K231" s="16"/>
      <c r="L231" s="19" t="e">
        <f t="shared" si="4"/>
        <v>#DIV/0!</v>
      </c>
      <c r="M231" s="16"/>
      <c r="N231" s="17"/>
      <c r="O231" s="16"/>
    </row>
    <row r="232" spans="1:15" x14ac:dyDescent="0.25">
      <c r="A232" s="16"/>
      <c r="B232" s="16"/>
      <c r="C232" s="16"/>
      <c r="D232" s="16"/>
      <c r="E232" s="16"/>
      <c r="F232" s="17"/>
      <c r="G232" s="17"/>
      <c r="H232" s="18"/>
      <c r="I232" s="16"/>
      <c r="J232" s="16"/>
      <c r="K232" s="16"/>
      <c r="L232" s="19" t="e">
        <f t="shared" si="4"/>
        <v>#DIV/0!</v>
      </c>
      <c r="M232" s="16"/>
      <c r="N232" s="17"/>
      <c r="O232" s="16"/>
    </row>
    <row r="233" spans="1:15" x14ac:dyDescent="0.25">
      <c r="A233" s="16"/>
      <c r="B233" s="16"/>
      <c r="C233" s="16"/>
      <c r="D233" s="16"/>
      <c r="E233" s="16"/>
      <c r="F233" s="17"/>
      <c r="G233" s="17"/>
      <c r="H233" s="18"/>
      <c r="I233" s="16"/>
      <c r="J233" s="16"/>
      <c r="K233" s="16"/>
      <c r="L233" s="19" t="e">
        <f t="shared" ref="L233:L296" si="5">IF((K233/D233)&gt;100%,100%,(K233/D233))</f>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si="5"/>
        <v>#DIV/0!</v>
      </c>
      <c r="M293" s="16"/>
      <c r="N293" s="17"/>
      <c r="O293" s="16"/>
    </row>
    <row r="294" spans="1:15" x14ac:dyDescent="0.25">
      <c r="A294" s="16"/>
      <c r="B294" s="16"/>
      <c r="C294" s="16"/>
      <c r="D294" s="16"/>
      <c r="E294" s="16"/>
      <c r="F294" s="17"/>
      <c r="G294" s="17"/>
      <c r="H294" s="18"/>
      <c r="I294" s="16"/>
      <c r="J294" s="16"/>
      <c r="K294" s="16"/>
      <c r="L294" s="19" t="e">
        <f t="shared" si="5"/>
        <v>#DIV/0!</v>
      </c>
      <c r="M294" s="16"/>
      <c r="N294" s="17"/>
      <c r="O294" s="16"/>
    </row>
    <row r="295" spans="1:15" x14ac:dyDescent="0.25">
      <c r="A295" s="16"/>
      <c r="B295" s="16"/>
      <c r="C295" s="16"/>
      <c r="D295" s="16"/>
      <c r="E295" s="16"/>
      <c r="F295" s="17"/>
      <c r="G295" s="17"/>
      <c r="H295" s="18"/>
      <c r="I295" s="16"/>
      <c r="J295" s="16"/>
      <c r="K295" s="16"/>
      <c r="L295" s="19" t="e">
        <f t="shared" si="5"/>
        <v>#DIV/0!</v>
      </c>
      <c r="M295" s="16"/>
      <c r="N295" s="17"/>
      <c r="O295" s="16"/>
    </row>
    <row r="296" spans="1:15" x14ac:dyDescent="0.25">
      <c r="A296" s="16"/>
      <c r="B296" s="16"/>
      <c r="C296" s="16"/>
      <c r="D296" s="16"/>
      <c r="E296" s="16"/>
      <c r="F296" s="17"/>
      <c r="G296" s="17"/>
      <c r="H296" s="18"/>
      <c r="I296" s="16"/>
      <c r="J296" s="16"/>
      <c r="K296" s="16"/>
      <c r="L296" s="19" t="e">
        <f t="shared" si="5"/>
        <v>#DIV/0!</v>
      </c>
      <c r="M296" s="16"/>
      <c r="N296" s="17"/>
      <c r="O296" s="16"/>
    </row>
    <row r="297" spans="1:15" x14ac:dyDescent="0.25">
      <c r="A297" s="16"/>
      <c r="B297" s="16"/>
      <c r="C297" s="16"/>
      <c r="D297" s="16"/>
      <c r="E297" s="16"/>
      <c r="F297" s="17"/>
      <c r="G297" s="17"/>
      <c r="H297" s="18"/>
      <c r="I297" s="16"/>
      <c r="J297" s="16"/>
      <c r="K297" s="16"/>
      <c r="L297" s="19" t="e">
        <f t="shared" ref="L297:L360" si="6">IF((K297/D297)&gt;100%,100%,(K297/D297))</f>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si="6"/>
        <v>#DIV/0!</v>
      </c>
      <c r="M357" s="16"/>
      <c r="N357" s="17"/>
      <c r="O357" s="16"/>
    </row>
    <row r="358" spans="1:15" x14ac:dyDescent="0.25">
      <c r="A358" s="16"/>
      <c r="B358" s="16"/>
      <c r="C358" s="16"/>
      <c r="D358" s="16"/>
      <c r="E358" s="16"/>
      <c r="F358" s="17"/>
      <c r="G358" s="17"/>
      <c r="H358" s="18"/>
      <c r="I358" s="16"/>
      <c r="J358" s="16"/>
      <c r="K358" s="16"/>
      <c r="L358" s="19" t="e">
        <f t="shared" si="6"/>
        <v>#DIV/0!</v>
      </c>
      <c r="M358" s="16"/>
      <c r="N358" s="17"/>
      <c r="O358" s="16"/>
    </row>
    <row r="359" spans="1:15" x14ac:dyDescent="0.25">
      <c r="A359" s="16"/>
      <c r="B359" s="16"/>
      <c r="C359" s="16"/>
      <c r="D359" s="16"/>
      <c r="E359" s="16"/>
      <c r="F359" s="17"/>
      <c r="G359" s="17"/>
      <c r="H359" s="18"/>
      <c r="I359" s="16"/>
      <c r="J359" s="16"/>
      <c r="K359" s="16"/>
      <c r="L359" s="19" t="e">
        <f t="shared" si="6"/>
        <v>#DIV/0!</v>
      </c>
      <c r="M359" s="16"/>
      <c r="N359" s="17"/>
      <c r="O359" s="16"/>
    </row>
    <row r="360" spans="1:15" x14ac:dyDescent="0.25">
      <c r="A360" s="16"/>
      <c r="B360" s="16"/>
      <c r="C360" s="16"/>
      <c r="D360" s="16"/>
      <c r="E360" s="16"/>
      <c r="F360" s="17"/>
      <c r="G360" s="17"/>
      <c r="H360" s="18"/>
      <c r="I360" s="16"/>
      <c r="J360" s="16"/>
      <c r="K360" s="16"/>
      <c r="L360" s="19" t="e">
        <f t="shared" si="6"/>
        <v>#DIV/0!</v>
      </c>
      <c r="M360" s="16"/>
      <c r="N360" s="17"/>
      <c r="O360" s="16"/>
    </row>
    <row r="361" spans="1:15" x14ac:dyDescent="0.25">
      <c r="A361" s="16"/>
      <c r="B361" s="16"/>
      <c r="C361" s="16"/>
      <c r="D361" s="16"/>
      <c r="E361" s="16"/>
      <c r="F361" s="17"/>
      <c r="G361" s="17"/>
      <c r="H361" s="18"/>
      <c r="I361" s="16"/>
      <c r="J361" s="16"/>
      <c r="K361" s="16"/>
      <c r="L361" s="19" t="e">
        <f t="shared" ref="L361:L424" si="7">IF((K361/D361)&gt;100%,100%,(K361/D361))</f>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si="7"/>
        <v>#DIV/0!</v>
      </c>
      <c r="M421" s="16"/>
      <c r="N421" s="17"/>
      <c r="O421" s="16"/>
    </row>
    <row r="422" spans="1:15" x14ac:dyDescent="0.25">
      <c r="A422" s="16"/>
      <c r="B422" s="16"/>
      <c r="C422" s="16"/>
      <c r="D422" s="16"/>
      <c r="E422" s="16"/>
      <c r="F422" s="17"/>
      <c r="G422" s="17"/>
      <c r="H422" s="18"/>
      <c r="I422" s="16"/>
      <c r="J422" s="16"/>
      <c r="K422" s="16"/>
      <c r="L422" s="19" t="e">
        <f t="shared" si="7"/>
        <v>#DIV/0!</v>
      </c>
      <c r="M422" s="16"/>
      <c r="N422" s="17"/>
      <c r="O422" s="16"/>
    </row>
    <row r="423" spans="1:15" x14ac:dyDescent="0.25">
      <c r="A423" s="16"/>
      <c r="B423" s="16"/>
      <c r="C423" s="16"/>
      <c r="D423" s="16"/>
      <c r="E423" s="16"/>
      <c r="F423" s="17"/>
      <c r="G423" s="17"/>
      <c r="H423" s="18"/>
      <c r="I423" s="16"/>
      <c r="J423" s="16"/>
      <c r="K423" s="16"/>
      <c r="L423" s="19" t="e">
        <f t="shared" si="7"/>
        <v>#DIV/0!</v>
      </c>
      <c r="M423" s="16"/>
      <c r="N423" s="17"/>
      <c r="O423" s="16"/>
    </row>
    <row r="424" spans="1:15" x14ac:dyDescent="0.25">
      <c r="A424" s="16"/>
      <c r="B424" s="16"/>
      <c r="C424" s="16"/>
      <c r="D424" s="16"/>
      <c r="E424" s="16"/>
      <c r="F424" s="17"/>
      <c r="G424" s="17"/>
      <c r="H424" s="18"/>
      <c r="I424" s="16"/>
      <c r="J424" s="16"/>
      <c r="K424" s="16"/>
      <c r="L424" s="19" t="e">
        <f t="shared" si="7"/>
        <v>#DIV/0!</v>
      </c>
      <c r="M424" s="16"/>
      <c r="N424" s="17"/>
      <c r="O424" s="16"/>
    </row>
    <row r="425" spans="1:15" x14ac:dyDescent="0.25">
      <c r="A425" s="16"/>
      <c r="B425" s="16"/>
      <c r="C425" s="16"/>
      <c r="D425" s="16"/>
      <c r="E425" s="16"/>
      <c r="F425" s="17"/>
      <c r="G425" s="17"/>
      <c r="H425" s="18"/>
      <c r="I425" s="16"/>
      <c r="J425" s="16"/>
      <c r="K425" s="16"/>
      <c r="L425" s="19" t="e">
        <f t="shared" ref="L425:L488" si="8">IF((K425/D425)&gt;100%,100%,(K425/D425))</f>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si="8"/>
        <v>#DIV/0!</v>
      </c>
      <c r="M485" s="16"/>
      <c r="N485" s="17"/>
      <c r="O485" s="16"/>
    </row>
    <row r="486" spans="1:15" x14ac:dyDescent="0.25">
      <c r="A486" s="16"/>
      <c r="B486" s="16"/>
      <c r="C486" s="16"/>
      <c r="D486" s="16"/>
      <c r="E486" s="16"/>
      <c r="F486" s="17"/>
      <c r="G486" s="17"/>
      <c r="H486" s="18"/>
      <c r="I486" s="16"/>
      <c r="J486" s="16"/>
      <c r="K486" s="16"/>
      <c r="L486" s="19" t="e">
        <f t="shared" si="8"/>
        <v>#DIV/0!</v>
      </c>
      <c r="M486" s="16"/>
      <c r="N486" s="17"/>
      <c r="O486" s="16"/>
    </row>
    <row r="487" spans="1:15" x14ac:dyDescent="0.25">
      <c r="A487" s="16"/>
      <c r="B487" s="16"/>
      <c r="C487" s="16"/>
      <c r="D487" s="16"/>
      <c r="E487" s="16"/>
      <c r="F487" s="17"/>
      <c r="G487" s="17"/>
      <c r="H487" s="18"/>
      <c r="I487" s="16"/>
      <c r="J487" s="16"/>
      <c r="K487" s="16"/>
      <c r="L487" s="19" t="e">
        <f t="shared" si="8"/>
        <v>#DIV/0!</v>
      </c>
      <c r="M487" s="16"/>
      <c r="N487" s="17"/>
      <c r="O487" s="16"/>
    </row>
    <row r="488" spans="1:15" x14ac:dyDescent="0.25">
      <c r="A488" s="16"/>
      <c r="B488" s="16"/>
      <c r="C488" s="16"/>
      <c r="D488" s="16"/>
      <c r="E488" s="16"/>
      <c r="F488" s="17"/>
      <c r="G488" s="17"/>
      <c r="H488" s="18"/>
      <c r="I488" s="16"/>
      <c r="J488" s="16"/>
      <c r="K488" s="16"/>
      <c r="L488" s="19" t="e">
        <f t="shared" si="8"/>
        <v>#DIV/0!</v>
      </c>
      <c r="M488" s="16"/>
      <c r="N488" s="17"/>
      <c r="O488" s="16"/>
    </row>
    <row r="489" spans="1:15" x14ac:dyDescent="0.25">
      <c r="A489" s="16"/>
      <c r="B489" s="16"/>
      <c r="C489" s="16"/>
      <c r="D489" s="16"/>
      <c r="E489" s="16"/>
      <c r="F489" s="17"/>
      <c r="G489" s="17"/>
      <c r="H489" s="18"/>
      <c r="I489" s="16"/>
      <c r="J489" s="16"/>
      <c r="K489" s="16"/>
      <c r="L489" s="19" t="e">
        <f t="shared" ref="L489:L552" si="9">IF((K489/D489)&gt;100%,100%,(K489/D489))</f>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si="9"/>
        <v>#DIV/0!</v>
      </c>
      <c r="M549" s="16"/>
      <c r="N549" s="17"/>
      <c r="O549" s="16"/>
    </row>
    <row r="550" spans="1:15" x14ac:dyDescent="0.25">
      <c r="A550" s="16"/>
      <c r="B550" s="16"/>
      <c r="C550" s="16"/>
      <c r="D550" s="16"/>
      <c r="E550" s="16"/>
      <c r="F550" s="17"/>
      <c r="G550" s="17"/>
      <c r="H550" s="18"/>
      <c r="I550" s="16"/>
      <c r="J550" s="16"/>
      <c r="K550" s="16"/>
      <c r="L550" s="19" t="e">
        <f t="shared" si="9"/>
        <v>#DIV/0!</v>
      </c>
      <c r="M550" s="16"/>
      <c r="N550" s="17"/>
      <c r="O550" s="16"/>
    </row>
    <row r="551" spans="1:15" x14ac:dyDescent="0.25">
      <c r="A551" s="16"/>
      <c r="B551" s="16"/>
      <c r="C551" s="16"/>
      <c r="D551" s="16"/>
      <c r="E551" s="16"/>
      <c r="F551" s="17"/>
      <c r="G551" s="17"/>
      <c r="H551" s="18"/>
      <c r="I551" s="16"/>
      <c r="J551" s="16"/>
      <c r="K551" s="16"/>
      <c r="L551" s="19" t="e">
        <f t="shared" si="9"/>
        <v>#DIV/0!</v>
      </c>
      <c r="M551" s="16"/>
      <c r="N551" s="17"/>
      <c r="O551" s="16"/>
    </row>
    <row r="552" spans="1:15" x14ac:dyDescent="0.25">
      <c r="A552" s="16"/>
      <c r="B552" s="16"/>
      <c r="C552" s="16"/>
      <c r="D552" s="16"/>
      <c r="E552" s="16"/>
      <c r="F552" s="17"/>
      <c r="G552" s="17"/>
      <c r="H552" s="18"/>
      <c r="I552" s="16"/>
      <c r="J552" s="16"/>
      <c r="K552" s="16"/>
      <c r="L552" s="19" t="e">
        <f t="shared" si="9"/>
        <v>#DIV/0!</v>
      </c>
      <c r="M552" s="16"/>
      <c r="N552" s="17"/>
      <c r="O552" s="16"/>
    </row>
    <row r="553" spans="1:15" x14ac:dyDescent="0.25">
      <c r="A553" s="16"/>
      <c r="B553" s="16"/>
      <c r="C553" s="16"/>
      <c r="D553" s="16"/>
      <c r="E553" s="16"/>
      <c r="F553" s="17"/>
      <c r="G553" s="17"/>
      <c r="H553" s="18"/>
      <c r="I553" s="16"/>
      <c r="J553" s="16"/>
      <c r="K553" s="16"/>
      <c r="L553" s="19" t="e">
        <f t="shared" ref="L553:L616" si="10">IF((K553/D553)&gt;100%,100%,(K553/D553))</f>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si="10"/>
        <v>#DIV/0!</v>
      </c>
      <c r="M613" s="16"/>
      <c r="N613" s="17"/>
      <c r="O613" s="16"/>
    </row>
    <row r="614" spans="1:15" x14ac:dyDescent="0.25">
      <c r="A614" s="16"/>
      <c r="B614" s="16"/>
      <c r="C614" s="16"/>
      <c r="D614" s="16"/>
      <c r="E614" s="16"/>
      <c r="F614" s="17"/>
      <c r="G614" s="17"/>
      <c r="H614" s="18"/>
      <c r="I614" s="16"/>
      <c r="J614" s="16"/>
      <c r="K614" s="16"/>
      <c r="L614" s="19" t="e">
        <f t="shared" si="10"/>
        <v>#DIV/0!</v>
      </c>
      <c r="M614" s="16"/>
      <c r="N614" s="17"/>
      <c r="O614" s="16"/>
    </row>
    <row r="615" spans="1:15" x14ac:dyDescent="0.25">
      <c r="A615" s="16"/>
      <c r="B615" s="16"/>
      <c r="C615" s="16"/>
      <c r="D615" s="16"/>
      <c r="E615" s="16"/>
      <c r="F615" s="17"/>
      <c r="G615" s="17"/>
      <c r="H615" s="18"/>
      <c r="I615" s="16"/>
      <c r="J615" s="16"/>
      <c r="K615" s="16"/>
      <c r="L615" s="19" t="e">
        <f t="shared" si="10"/>
        <v>#DIV/0!</v>
      </c>
      <c r="M615" s="16"/>
      <c r="N615" s="17"/>
      <c r="O615" s="16"/>
    </row>
    <row r="616" spans="1:15" x14ac:dyDescent="0.25">
      <c r="A616" s="16"/>
      <c r="B616" s="16"/>
      <c r="C616" s="16"/>
      <c r="D616" s="16"/>
      <c r="E616" s="16"/>
      <c r="F616" s="17"/>
      <c r="G616" s="17"/>
      <c r="H616" s="18"/>
      <c r="I616" s="16"/>
      <c r="J616" s="16"/>
      <c r="K616" s="16"/>
      <c r="L616" s="19" t="e">
        <f t="shared" si="10"/>
        <v>#DIV/0!</v>
      </c>
      <c r="M616" s="16"/>
      <c r="N616" s="17"/>
      <c r="O616" s="16"/>
    </row>
    <row r="617" spans="1:15" x14ac:dyDescent="0.25">
      <c r="A617" s="16"/>
      <c r="B617" s="16"/>
      <c r="C617" s="16"/>
      <c r="D617" s="16"/>
      <c r="E617" s="16"/>
      <c r="F617" s="17"/>
      <c r="G617" s="17"/>
      <c r="H617" s="18"/>
      <c r="I617" s="16"/>
      <c r="J617" s="16"/>
      <c r="K617" s="16"/>
      <c r="L617" s="19" t="e">
        <f t="shared" ref="L617:L680" si="11">IF((K617/D617)&gt;100%,100%,(K617/D617))</f>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si="11"/>
        <v>#DIV/0!</v>
      </c>
      <c r="M677" s="16"/>
      <c r="N677" s="17"/>
      <c r="O677" s="16"/>
    </row>
    <row r="678" spans="1:15" x14ac:dyDescent="0.25">
      <c r="A678" s="16"/>
      <c r="B678" s="16"/>
      <c r="C678" s="16"/>
      <c r="D678" s="16"/>
      <c r="E678" s="16"/>
      <c r="F678" s="17"/>
      <c r="G678" s="17"/>
      <c r="H678" s="18"/>
      <c r="I678" s="16"/>
      <c r="J678" s="16"/>
      <c r="K678" s="16"/>
      <c r="L678" s="19" t="e">
        <f t="shared" si="11"/>
        <v>#DIV/0!</v>
      </c>
      <c r="M678" s="16"/>
      <c r="N678" s="17"/>
      <c r="O678" s="16"/>
    </row>
    <row r="679" spans="1:15" x14ac:dyDescent="0.25">
      <c r="A679" s="16"/>
      <c r="B679" s="16"/>
      <c r="C679" s="16"/>
      <c r="D679" s="16"/>
      <c r="E679" s="16"/>
      <c r="F679" s="17"/>
      <c r="G679" s="17"/>
      <c r="H679" s="18"/>
      <c r="I679" s="16"/>
      <c r="J679" s="16"/>
      <c r="K679" s="16"/>
      <c r="L679" s="19" t="e">
        <f t="shared" si="11"/>
        <v>#DIV/0!</v>
      </c>
      <c r="M679" s="16"/>
      <c r="N679" s="17"/>
      <c r="O679" s="16"/>
    </row>
    <row r="680" spans="1:15" x14ac:dyDescent="0.25">
      <c r="A680" s="16"/>
      <c r="B680" s="16"/>
      <c r="C680" s="16"/>
      <c r="D680" s="16"/>
      <c r="E680" s="16"/>
      <c r="F680" s="17"/>
      <c r="G680" s="17"/>
      <c r="H680" s="18"/>
      <c r="I680" s="16"/>
      <c r="J680" s="16"/>
      <c r="K680" s="16"/>
      <c r="L680" s="19" t="e">
        <f t="shared" si="11"/>
        <v>#DIV/0!</v>
      </c>
      <c r="M680" s="16"/>
      <c r="N680" s="17"/>
      <c r="O680" s="16"/>
    </row>
    <row r="681" spans="1:15" x14ac:dyDescent="0.25">
      <c r="A681" s="16"/>
      <c r="B681" s="16"/>
      <c r="C681" s="16"/>
      <c r="D681" s="16"/>
      <c r="E681" s="16"/>
      <c r="F681" s="17"/>
      <c r="G681" s="17"/>
      <c r="H681" s="18"/>
      <c r="I681" s="16"/>
      <c r="J681" s="16"/>
      <c r="K681" s="16"/>
      <c r="L681" s="19" t="e">
        <f t="shared" ref="L681:L744" si="12">IF((K681/D681)&gt;100%,100%,(K681/D681))</f>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si="12"/>
        <v>#DIV/0!</v>
      </c>
      <c r="M741" s="16"/>
      <c r="N741" s="17"/>
      <c r="O741" s="16"/>
    </row>
    <row r="742" spans="1:15" x14ac:dyDescent="0.25">
      <c r="A742" s="16"/>
      <c r="B742" s="16"/>
      <c r="C742" s="16"/>
      <c r="D742" s="16"/>
      <c r="E742" s="16"/>
      <c r="F742" s="17"/>
      <c r="G742" s="17"/>
      <c r="H742" s="18"/>
      <c r="I742" s="16"/>
      <c r="J742" s="16"/>
      <c r="K742" s="16"/>
      <c r="L742" s="19" t="e">
        <f t="shared" si="12"/>
        <v>#DIV/0!</v>
      </c>
      <c r="M742" s="16"/>
      <c r="N742" s="17"/>
      <c r="O742" s="16"/>
    </row>
    <row r="743" spans="1:15" x14ac:dyDescent="0.25">
      <c r="A743" s="16"/>
      <c r="B743" s="16"/>
      <c r="C743" s="16"/>
      <c r="D743" s="16"/>
      <c r="E743" s="16"/>
      <c r="F743" s="17"/>
      <c r="G743" s="17"/>
      <c r="H743" s="18"/>
      <c r="I743" s="16"/>
      <c r="J743" s="16"/>
      <c r="K743" s="16"/>
      <c r="L743" s="19" t="e">
        <f t="shared" si="12"/>
        <v>#DIV/0!</v>
      </c>
      <c r="M743" s="16"/>
      <c r="N743" s="17"/>
      <c r="O743" s="16"/>
    </row>
    <row r="744" spans="1:15" x14ac:dyDescent="0.25">
      <c r="A744" s="16"/>
      <c r="B744" s="16"/>
      <c r="C744" s="16"/>
      <c r="D744" s="16"/>
      <c r="E744" s="16"/>
      <c r="F744" s="17"/>
      <c r="G744" s="17"/>
      <c r="H744" s="18"/>
      <c r="I744" s="16"/>
      <c r="J744" s="16"/>
      <c r="K744" s="16"/>
      <c r="L744" s="19" t="e">
        <f t="shared" si="12"/>
        <v>#DIV/0!</v>
      </c>
      <c r="M744" s="16"/>
      <c r="N744" s="17"/>
      <c r="O744" s="16"/>
    </row>
    <row r="745" spans="1:15" x14ac:dyDescent="0.25">
      <c r="A745" s="16"/>
      <c r="B745" s="16"/>
      <c r="C745" s="16"/>
      <c r="D745" s="16"/>
      <c r="E745" s="16"/>
      <c r="F745" s="17"/>
      <c r="G745" s="17"/>
      <c r="H745" s="18"/>
      <c r="I745" s="16"/>
      <c r="J745" s="16"/>
      <c r="K745" s="16"/>
      <c r="L745" s="19" t="e">
        <f t="shared" ref="L745:L808" si="13">IF((K745/D745)&gt;100%,100%,(K745/D745))</f>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si="13"/>
        <v>#DIV/0!</v>
      </c>
      <c r="M805" s="16"/>
      <c r="N805" s="17"/>
      <c r="O805" s="16"/>
    </row>
    <row r="806" spans="1:15" x14ac:dyDescent="0.25">
      <c r="A806" s="16"/>
      <c r="B806" s="16"/>
      <c r="C806" s="16"/>
      <c r="D806" s="16"/>
      <c r="E806" s="16"/>
      <c r="F806" s="17"/>
      <c r="G806" s="17"/>
      <c r="H806" s="18"/>
      <c r="I806" s="16"/>
      <c r="J806" s="16"/>
      <c r="K806" s="16"/>
      <c r="L806" s="19" t="e">
        <f t="shared" si="13"/>
        <v>#DIV/0!</v>
      </c>
      <c r="M806" s="16"/>
      <c r="N806" s="17"/>
      <c r="O806" s="16"/>
    </row>
    <row r="807" spans="1:15" x14ac:dyDescent="0.25">
      <c r="A807" s="16"/>
      <c r="B807" s="16"/>
      <c r="C807" s="16"/>
      <c r="D807" s="16"/>
      <c r="E807" s="16"/>
      <c r="F807" s="17"/>
      <c r="G807" s="17"/>
      <c r="H807" s="18"/>
      <c r="I807" s="16"/>
      <c r="J807" s="16"/>
      <c r="K807" s="16"/>
      <c r="L807" s="19" t="e">
        <f t="shared" si="13"/>
        <v>#DIV/0!</v>
      </c>
      <c r="M807" s="16"/>
      <c r="N807" s="17"/>
      <c r="O807" s="16"/>
    </row>
    <row r="808" spans="1:15" x14ac:dyDescent="0.25">
      <c r="A808" s="16"/>
      <c r="B808" s="16"/>
      <c r="C808" s="16"/>
      <c r="D808" s="16"/>
      <c r="E808" s="16"/>
      <c r="F808" s="17"/>
      <c r="G808" s="17"/>
      <c r="H808" s="18"/>
      <c r="I808" s="16"/>
      <c r="J808" s="16"/>
      <c r="K808" s="16"/>
      <c r="L808" s="19" t="e">
        <f t="shared" si="13"/>
        <v>#DIV/0!</v>
      </c>
      <c r="M808" s="16"/>
      <c r="N808" s="17"/>
      <c r="O808" s="16"/>
    </row>
    <row r="809" spans="1:15" x14ac:dyDescent="0.25">
      <c r="A809" s="16"/>
      <c r="B809" s="16"/>
      <c r="C809" s="16"/>
      <c r="D809" s="16"/>
      <c r="E809" s="16"/>
      <c r="F809" s="17"/>
      <c r="G809" s="17"/>
      <c r="H809" s="18"/>
      <c r="I809" s="16"/>
      <c r="J809" s="16"/>
      <c r="K809" s="16"/>
      <c r="L809" s="19" t="e">
        <f t="shared" ref="L809:L872" si="14">IF((K809/D809)&gt;100%,100%,(K809/D809))</f>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si="14"/>
        <v>#DIV/0!</v>
      </c>
      <c r="M869" s="16"/>
      <c r="N869" s="17"/>
      <c r="O869" s="16"/>
    </row>
    <row r="870" spans="1:15" x14ac:dyDescent="0.25">
      <c r="A870" s="16"/>
      <c r="B870" s="16"/>
      <c r="C870" s="16"/>
      <c r="D870" s="16"/>
      <c r="E870" s="16"/>
      <c r="F870" s="17"/>
      <c r="G870" s="17"/>
      <c r="H870" s="18"/>
      <c r="I870" s="16"/>
      <c r="J870" s="16"/>
      <c r="K870" s="16"/>
      <c r="L870" s="19" t="e">
        <f t="shared" si="14"/>
        <v>#DIV/0!</v>
      </c>
      <c r="M870" s="16"/>
      <c r="N870" s="17"/>
      <c r="O870" s="16"/>
    </row>
    <row r="871" spans="1:15" x14ac:dyDescent="0.25">
      <c r="A871" s="16"/>
      <c r="B871" s="16"/>
      <c r="C871" s="16"/>
      <c r="D871" s="16"/>
      <c r="E871" s="16"/>
      <c r="F871" s="17"/>
      <c r="G871" s="17"/>
      <c r="H871" s="18"/>
      <c r="I871" s="16"/>
      <c r="J871" s="16"/>
      <c r="K871" s="16"/>
      <c r="L871" s="19" t="e">
        <f t="shared" si="14"/>
        <v>#DIV/0!</v>
      </c>
      <c r="M871" s="16"/>
      <c r="N871" s="17"/>
      <c r="O871" s="16"/>
    </row>
    <row r="872" spans="1:15" x14ac:dyDescent="0.25">
      <c r="A872" s="16"/>
      <c r="B872" s="16"/>
      <c r="C872" s="16"/>
      <c r="D872" s="16"/>
      <c r="E872" s="16"/>
      <c r="F872" s="17"/>
      <c r="G872" s="17"/>
      <c r="H872" s="18"/>
      <c r="I872" s="16"/>
      <c r="J872" s="16"/>
      <c r="K872" s="16"/>
      <c r="L872" s="19" t="e">
        <f t="shared" si="14"/>
        <v>#DIV/0!</v>
      </c>
      <c r="M872" s="16"/>
      <c r="N872" s="17"/>
      <c r="O872" s="16"/>
    </row>
    <row r="873" spans="1:15" x14ac:dyDescent="0.25">
      <c r="A873" s="16"/>
      <c r="B873" s="16"/>
      <c r="C873" s="16"/>
      <c r="D873" s="16"/>
      <c r="E873" s="16"/>
      <c r="F873" s="17"/>
      <c r="G873" s="17"/>
      <c r="H873" s="18"/>
      <c r="I873" s="16"/>
      <c r="J873" s="16"/>
      <c r="K873" s="16"/>
      <c r="L873" s="19" t="e">
        <f t="shared" ref="L873:L926" si="15">IF((K873/D873)&gt;100%,100%,(K873/D873))</f>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row r="923" spans="1:15" x14ac:dyDescent="0.25">
      <c r="A923" s="16"/>
      <c r="B923" s="16"/>
      <c r="C923" s="16"/>
      <c r="D923" s="16"/>
      <c r="E923" s="16"/>
      <c r="F923" s="17"/>
      <c r="G923" s="17"/>
      <c r="H923" s="18"/>
      <c r="I923" s="16"/>
      <c r="J923" s="16"/>
      <c r="K923" s="16"/>
      <c r="L923" s="19" t="e">
        <f t="shared" si="15"/>
        <v>#DIV/0!</v>
      </c>
      <c r="M923" s="16"/>
      <c r="N923" s="17"/>
      <c r="O923" s="16"/>
    </row>
    <row r="924" spans="1:15" x14ac:dyDescent="0.25">
      <c r="A924" s="16"/>
      <c r="B924" s="16"/>
      <c r="C924" s="16"/>
      <c r="D924" s="16"/>
      <c r="E924" s="16"/>
      <c r="F924" s="17"/>
      <c r="G924" s="17"/>
      <c r="H924" s="18"/>
      <c r="I924" s="16"/>
      <c r="J924" s="16"/>
      <c r="K924" s="16"/>
      <c r="L924" s="19" t="e">
        <f t="shared" si="15"/>
        <v>#DIV/0!</v>
      </c>
      <c r="M924" s="16"/>
      <c r="N924" s="17"/>
      <c r="O924" s="16"/>
    </row>
    <row r="925" spans="1:15" x14ac:dyDescent="0.25">
      <c r="A925" s="16"/>
      <c r="B925" s="16"/>
      <c r="C925" s="16"/>
      <c r="D925" s="16"/>
      <c r="E925" s="16"/>
      <c r="F925" s="17"/>
      <c r="G925" s="17"/>
      <c r="H925" s="18"/>
      <c r="I925" s="16"/>
      <c r="J925" s="16"/>
      <c r="K925" s="16"/>
      <c r="L925" s="19" t="e">
        <f t="shared" si="15"/>
        <v>#DIV/0!</v>
      </c>
      <c r="M925" s="16"/>
      <c r="N925" s="17"/>
      <c r="O925" s="16"/>
    </row>
    <row r="926" spans="1:15" x14ac:dyDescent="0.25">
      <c r="A926" s="16"/>
      <c r="B926" s="16"/>
      <c r="C926" s="16"/>
      <c r="D926" s="16"/>
      <c r="E926" s="16"/>
      <c r="F926" s="17"/>
      <c r="G926" s="17"/>
      <c r="H926" s="18"/>
      <c r="I926" s="16"/>
      <c r="J926" s="16"/>
      <c r="K926" s="16"/>
      <c r="L926" s="19" t="e">
        <f t="shared" si="15"/>
        <v>#DIV/0!</v>
      </c>
      <c r="M926" s="16"/>
      <c r="N926" s="17"/>
      <c r="O926" s="16"/>
    </row>
  </sheetData>
  <sheetProtection algorithmName="SHA-512" hashValue="4hIcVqhj2ZPL0sSk8YJEI96bj3lFfgKtj0dw2xOzKrwO2x9oF2t1Fe05ZtaonK/HNIUTVkUq3zsyNhtkfweqjw==" saltValue="Zryvo/WSbM/uX8cgI4nnUA==" spinCount="100000" sheet="1" objects="1" scenarios="1" formatCells="0" insertRows="0" autoFilter="0"/>
  <dataConsolidate/>
  <mergeCells count="56">
    <mergeCell ref="D9:E9"/>
    <mergeCell ref="D12:E12"/>
    <mergeCell ref="D30:E30"/>
    <mergeCell ref="D10:E10"/>
    <mergeCell ref="L10:N10"/>
    <mergeCell ref="D11:E11"/>
    <mergeCell ref="L11:N11"/>
    <mergeCell ref="D13:E13"/>
    <mergeCell ref="D14:E14"/>
    <mergeCell ref="D15:E15"/>
    <mergeCell ref="D16:E16"/>
    <mergeCell ref="D17:E17"/>
    <mergeCell ref="D18:E18"/>
    <mergeCell ref="D19:E19"/>
    <mergeCell ref="D20:E20"/>
    <mergeCell ref="D21:E21"/>
    <mergeCell ref="J34:J35"/>
    <mergeCell ref="B1:J1"/>
    <mergeCell ref="A7:F7"/>
    <mergeCell ref="G7:I7"/>
    <mergeCell ref="K1:O1"/>
    <mergeCell ref="K2:O2"/>
    <mergeCell ref="K3:O3"/>
    <mergeCell ref="B2:J3"/>
    <mergeCell ref="A1:A3"/>
    <mergeCell ref="A4:O4"/>
    <mergeCell ref="K7:O7"/>
    <mergeCell ref="A6:O6"/>
    <mergeCell ref="L8:N8"/>
    <mergeCell ref="L9:N9"/>
    <mergeCell ref="L30:N30"/>
    <mergeCell ref="D8:E8"/>
    <mergeCell ref="H34:H35"/>
    <mergeCell ref="A34:A35"/>
    <mergeCell ref="A33:J33"/>
    <mergeCell ref="A32:O32"/>
    <mergeCell ref="C34:C35"/>
    <mergeCell ref="F34:G34"/>
    <mergeCell ref="M34:M35"/>
    <mergeCell ref="N34:N35"/>
    <mergeCell ref="O34:O35"/>
    <mergeCell ref="B34:B35"/>
    <mergeCell ref="D34:D35"/>
    <mergeCell ref="E34:E35"/>
    <mergeCell ref="K33:O33"/>
    <mergeCell ref="K34:K35"/>
    <mergeCell ref="I34:I35"/>
    <mergeCell ref="L34:L35"/>
    <mergeCell ref="D27:E27"/>
    <mergeCell ref="D28:E28"/>
    <mergeCell ref="D29:E29"/>
    <mergeCell ref="D22:E22"/>
    <mergeCell ref="D23:E23"/>
    <mergeCell ref="D24:E24"/>
    <mergeCell ref="D25:E25"/>
    <mergeCell ref="D26:E26"/>
  </mergeCells>
  <conditionalFormatting sqref="L36:L926">
    <cfRule type="containsErrors" dxfId="2" priority="37">
      <formula>ISERROR(L36)</formula>
    </cfRule>
  </conditionalFormatting>
  <conditionalFormatting sqref="O9:O30">
    <cfRule type="containsErrors" dxfId="1" priority="12">
      <formula>ISERROR(O9)</formula>
    </cfRule>
  </conditionalFormatting>
  <dataValidations count="7">
    <dataValidation type="decimal" allowBlank="1" showInputMessage="1" showErrorMessage="1" sqref="O9:O30 L36:L926" xr:uid="{2EA01066-FD7A-4D6C-8CE9-DE7DEE42B2D5}">
      <formula1>0</formula1>
      <formula2>1</formula2>
    </dataValidation>
    <dataValidation type="whole" allowBlank="1" showInputMessage="1" showErrorMessage="1" sqref="D56 D36:D53 D59:D61 D64:D1048576" xr:uid="{224D98CB-81BC-442F-8A05-C9A6A69055F0}">
      <formula1>1</formula1>
      <formula2>5000</formula2>
    </dataValidation>
    <dataValidation type="list" allowBlank="1" showInputMessage="1" showErrorMessage="1" sqref="F10:F30" xr:uid="{DF6D8787-35A1-496C-A647-FB9901280C78}">
      <formula1>INDIRECT(D10)</formula1>
    </dataValidation>
    <dataValidation type="list" allowBlank="1" showInputMessage="1" showErrorMessage="1" sqref="A9:A30" xr:uid="{158DC68B-0A81-4E54-A86A-5A2861ED78B8}">
      <formula1>Componente_de_Gestión</formula1>
    </dataValidation>
    <dataValidation type="list" allowBlank="1" showInputMessage="1" showErrorMessage="1" sqref="B9:D30" xr:uid="{F7838FDB-675F-4B77-9776-39DAA9DFA4D7}">
      <formula1>INDIRECT(A9)</formula1>
    </dataValidation>
    <dataValidation type="list" showInputMessage="1" showErrorMessage="1" sqref="N36:N926" xr:uid="{DE8880AD-4086-4615-BB21-13B881D4E458}">
      <formula1>PERIODO_DE_SEGUIMIENTO</formula1>
    </dataValidation>
    <dataValidation type="list" allowBlank="1" showInputMessage="1" showErrorMessage="1" sqref="I36: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B36:B52 B54:B1048576</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B53</xm:sqref>
        </x14:dataValidation>
        <x14:dataValidation type="list" allowBlank="1" showInputMessage="1" showErrorMessage="1" error="la fecha debe estar entre el 09 de enero de 2023 y el 29 de diciembre de 2023" xr:uid="{0BBA6267-980B-4B23-94DA-8EB6B682E323}">
          <x14:formula1>
            <xm:f>'Hoja 2'!$AT$5:$AT$6</xm:f>
          </x14:formula1>
          <xm:sqref>H36:H1048576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7" t="s">
        <v>26</v>
      </c>
      <c r="B2" s="13" t="s">
        <v>77</v>
      </c>
      <c r="C2" s="119" t="s">
        <v>40</v>
      </c>
      <c r="D2" s="119"/>
      <c r="E2" s="119"/>
      <c r="F2" s="119"/>
    </row>
    <row r="3" spans="1:57" ht="27.75" customHeight="1" x14ac:dyDescent="0.25">
      <c r="A3" s="117"/>
      <c r="B3" s="117" t="s">
        <v>42</v>
      </c>
      <c r="C3" s="117" t="s">
        <v>41</v>
      </c>
      <c r="D3" s="117" t="s">
        <v>2</v>
      </c>
      <c r="E3" s="117" t="s">
        <v>205</v>
      </c>
      <c r="F3" s="117" t="s">
        <v>206</v>
      </c>
      <c r="G3" s="117" t="s">
        <v>169</v>
      </c>
      <c r="H3" s="117" t="s">
        <v>27</v>
      </c>
      <c r="I3" s="117" t="s">
        <v>43</v>
      </c>
      <c r="J3" s="117" t="s">
        <v>44</v>
      </c>
      <c r="K3" s="117" t="s">
        <v>514</v>
      </c>
      <c r="L3" s="117" t="s">
        <v>50</v>
      </c>
      <c r="M3" s="117" t="s">
        <v>45</v>
      </c>
      <c r="N3" s="117" t="s">
        <v>46</v>
      </c>
      <c r="O3" s="117" t="s">
        <v>47</v>
      </c>
      <c r="P3" s="117" t="s">
        <v>48</v>
      </c>
      <c r="Q3" s="117" t="s">
        <v>49</v>
      </c>
      <c r="R3" s="117" t="s">
        <v>28</v>
      </c>
      <c r="S3" s="117" t="s">
        <v>207</v>
      </c>
      <c r="T3" s="117" t="s">
        <v>208</v>
      </c>
      <c r="V3" s="117" t="s">
        <v>209</v>
      </c>
      <c r="X3" s="117" t="s">
        <v>210</v>
      </c>
      <c r="Z3" s="117" t="s">
        <v>211</v>
      </c>
      <c r="AB3" s="117" t="s">
        <v>60</v>
      </c>
      <c r="AD3" s="117" t="s">
        <v>58</v>
      </c>
      <c r="AE3" s="117" t="s">
        <v>57</v>
      </c>
      <c r="AG3" s="117" t="s">
        <v>78</v>
      </c>
      <c r="AH3" s="117" t="s">
        <v>87</v>
      </c>
      <c r="AI3" s="118" t="s">
        <v>97</v>
      </c>
      <c r="AK3" s="117" t="s">
        <v>59</v>
      </c>
      <c r="AM3" s="117" t="s">
        <v>60</v>
      </c>
      <c r="AN3" s="117" t="s">
        <v>58</v>
      </c>
      <c r="AO3" s="117" t="s">
        <v>57</v>
      </c>
      <c r="AQ3" s="117" t="s">
        <v>78</v>
      </c>
      <c r="AR3" s="117" t="s">
        <v>87</v>
      </c>
      <c r="AS3" s="117" t="s">
        <v>96</v>
      </c>
      <c r="AT3" s="118" t="s">
        <v>97</v>
      </c>
      <c r="AX3" s="33" t="s">
        <v>283</v>
      </c>
      <c r="AY3" s="34" t="s">
        <v>284</v>
      </c>
      <c r="AZ3" s="36">
        <v>2023</v>
      </c>
      <c r="BA3" s="36">
        <v>2024</v>
      </c>
      <c r="BB3" s="36">
        <v>2025</v>
      </c>
      <c r="BC3" s="36">
        <v>2026</v>
      </c>
      <c r="BD3" s="35" t="s">
        <v>285</v>
      </c>
      <c r="BE3" s="51" t="s">
        <v>399</v>
      </c>
    </row>
    <row r="4" spans="1:57" ht="30" customHeight="1" x14ac:dyDescent="0.25">
      <c r="A4" s="117"/>
      <c r="B4" s="117"/>
      <c r="C4" s="117"/>
      <c r="D4" s="117"/>
      <c r="E4" s="117"/>
      <c r="F4" s="117"/>
      <c r="G4" s="117"/>
      <c r="H4" s="117"/>
      <c r="I4" s="117"/>
      <c r="J4" s="117"/>
      <c r="K4" s="117"/>
      <c r="L4" s="117"/>
      <c r="M4" s="117"/>
      <c r="N4" s="117"/>
      <c r="O4" s="117"/>
      <c r="P4" s="117"/>
      <c r="Q4" s="117"/>
      <c r="R4" s="117"/>
      <c r="S4" s="117"/>
      <c r="T4" s="117"/>
      <c r="V4" s="117"/>
      <c r="X4" s="117"/>
      <c r="Z4" s="117"/>
      <c r="AB4" s="117"/>
      <c r="AD4" s="117"/>
      <c r="AE4" s="117"/>
      <c r="AG4" s="117"/>
      <c r="AH4" s="117"/>
      <c r="AI4" s="118"/>
      <c r="AK4" s="117"/>
      <c r="AM4" s="117"/>
      <c r="AN4" s="117"/>
      <c r="AO4" s="117"/>
      <c r="AQ4" s="117"/>
      <c r="AR4" s="117"/>
      <c r="AS4" s="117"/>
      <c r="AT4" s="118"/>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2026-01-26T14:31:10Z</dcterms:modified>
</cp:coreProperties>
</file>