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F449C677-E8DE-419A-8476-5BF650BF3EAD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'FOR-PES-006'!$A$17:$O$907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  <c r="L22" i="1"/>
  <c r="L19" i="1"/>
  <c r="L20" i="1"/>
  <c r="O10" i="1"/>
  <c r="O11" i="1"/>
  <c r="O12" i="1"/>
  <c r="G10" i="1"/>
  <c r="H10" i="1"/>
  <c r="I10" i="1"/>
  <c r="J10" i="1"/>
  <c r="G11" i="1"/>
  <c r="H11" i="1"/>
  <c r="I11" i="1"/>
  <c r="J11" i="1"/>
  <c r="L18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I12" i="1" l="1"/>
  <c r="I9" i="1"/>
  <c r="O9" i="1" s="1"/>
  <c r="J12" i="1"/>
  <c r="J9" i="1"/>
  <c r="H12" i="1" l="1"/>
  <c r="H9" i="1"/>
  <c r="G12" i="1"/>
  <c r="G9" i="1"/>
  <c r="L907" i="1" l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<sst xmlns="http://schemas.openxmlformats.org/spreadsheetml/2006/main" count="1202" uniqueCount="774">
  <si>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</si>
  <si>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</si>
  <si>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</si>
  <si>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</si>
  <si>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</si>
  <si>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</si>
  <si>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</si>
  <si>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</si>
  <si>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</si>
  <si>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</si>
  <si>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</si>
  <si>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</si>
  <si>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</si>
  <si>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</si>
  <si>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</si>
  <si>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</si>
  <si>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</si>
  <si>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</si>
  <si>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</si>
  <si>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</si>
  <si>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</si>
  <si>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</si>
  <si>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</si>
  <si>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</si>
  <si>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</si>
  <si>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</si>
  <si>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</si>
  <si>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</si>
  <si>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</si>
  <si>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</si>
  <si>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</si>
  <si>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</si>
  <si>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</si>
  <si>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</si>
  <si>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</si>
  <si>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</si>
  <si>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</si>
  <si>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</si>
  <si>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</si>
  <si>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</si>
  <si>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</si>
  <si>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</si>
  <si>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</si>
  <si>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</si>
  <si>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</si>
  <si>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</si>
  <si>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</si>
  <si>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</si>
  <si>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</si>
  <si>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</si>
  <si>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</si>
  <si>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</si>
  <si>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</si>
  <si>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</si>
  <si>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</si>
  <si>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</si>
  <si>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</si>
  <si>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</si>
  <si>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</si>
  <si>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</si>
  <si>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</si>
  <si>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</si>
  <si>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</si>
  <si>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</si>
  <si>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</si>
  <si>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</si>
  <si>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</si>
  <si>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</si>
  <si>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</si>
  <si>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</si>
  <si>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</si>
  <si>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</si>
  <si>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</si>
  <si>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</si>
  <si>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</si>
  <si>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</si>
  <si>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</si>
  <si>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</si>
  <si>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</si>
  <si>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</si>
  <si>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</si>
  <si>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</si>
  <si>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</si>
  <si>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</si>
  <si>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</si>
  <si>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</si>
  <si>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</si>
  <si>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</si>
  <si>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</si>
  <si>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</si>
  <si>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</si>
  <si>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</si>
  <si>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</si>
  <si>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</si>
  <si>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</si>
  <si>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</si>
  <si>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</si>
  <si>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</si>
  <si>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</si>
  <si>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</si>
  <si>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</si>
  <si>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</si>
  <si>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</si>
  <si>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</si>
  <si>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</si>
  <si>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</si>
  <si>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</si>
  <si>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</si>
  <si>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</si>
  <si>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</si>
  <si>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</si>
  <si>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</si>
  <si>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</si>
  <si>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</si>
  <si>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</si>
  <si>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</si>
  <si>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</si>
  <si>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</si>
  <si>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</si>
  <si>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</si>
  <si>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</si>
  <si>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</si>
  <si>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</si>
  <si>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</si>
  <si>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</si>
  <si>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</si>
  <si>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</si>
  <si>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</si>
  <si>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</si>
  <si>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</si>
  <si>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</si>
  <si>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</si>
  <si>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</si>
  <si>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</si>
  <si>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</si>
  <si>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</si>
  <si>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</si>
  <si>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</si>
  <si>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</si>
  <si>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</si>
  <si>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</si>
  <si>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</si>
  <si>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</si>
  <si>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</si>
  <si>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</si>
  <si>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</si>
  <si>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</si>
  <si>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</si>
  <si>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</si>
  <si>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</si>
  <si>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</si>
  <si>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</si>
  <si>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</si>
  <si>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</si>
  <si>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</si>
  <si>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</si>
  <si>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</si>
  <si>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</si>
  <si>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</si>
  <si>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</si>
  <si>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</si>
  <si>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</si>
  <si>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</si>
  <si>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</si>
  <si>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</si>
  <si>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</si>
  <si>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</si>
  <si>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</si>
  <si>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</si>
  <si>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</si>
  <si>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</si>
  <si>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</si>
  <si>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</si>
  <si>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</si>
  <si>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</si>
  <si>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</si>
  <si>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</si>
  <si>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</si>
  <si>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</si>
  <si>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</si>
  <si>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</si>
  <si>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</si>
  <si>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</si>
  <si>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</si>
  <si>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</si>
  <si>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</si>
  <si>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</si>
  <si>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</si>
  <si>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</si>
  <si>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</si>
  <si>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</si>
  <si>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</si>
  <si>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</si>
  <si>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</si>
  <si>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</si>
  <si>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</si>
  <si>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</si>
  <si>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</si>
  <si>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</si>
  <si>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</si>
  <si>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</si>
  <si>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</si>
  <si>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</si>
  <si>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</si>
  <si>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</si>
  <si>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</si>
  <si>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</si>
  <si>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</si>
  <si>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</si>
  <si>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</si>
  <si>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</si>
  <si>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</si>
  <si>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</si>
  <si>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</si>
  <si>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</si>
  <si>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</si>
  <si>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</si>
  <si>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</si>
  <si>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</si>
  <si>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</si>
  <si>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</si>
  <si>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</si>
  <si>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</si>
  <si>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</si>
  <si>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</si>
  <si>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</si>
  <si>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</si>
  <si>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</si>
  <si>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</si>
  <si>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</si>
  <si>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</si>
  <si>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</si>
  <si>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</si>
  <si>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</si>
  <si>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</si>
  <si>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</si>
  <si>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</si>
  <si>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</si>
  <si>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</si>
  <si>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</si>
  <si>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</si>
  <si>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</si>
  <si>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</si>
  <si>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</si>
  <si>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</si>
  <si>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</si>
  <si>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</si>
  <si>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</si>
  <si>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</si>
  <si>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</si>
  <si>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</si>
  <si>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</si>
  <si>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</si>
  <si>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</si>
  <si>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</si>
  <si>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</si>
  <si>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</si>
  <si>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</si>
  <si>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</si>
  <si>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</si>
  <si>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</si>
  <si>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</si>
  <si>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</si>
  <si>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</si>
  <si>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</si>
  <si>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</si>
  <si>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</si>
  <si>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</si>
  <si>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</si>
  <si>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</si>
  <si>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</si>
  <si>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</si>
  <si>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</si>
  <si>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</si>
  <si>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</si>
  <si>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</si>
  <si>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</si>
  <si>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</si>
  <si>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</si>
  <si>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</si>
  <si>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</si>
  <si>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</si>
  <si>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</si>
  <si>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</si>
  <si>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</si>
  <si>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</si>
  <si>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</si>
  <si>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</si>
  <si>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</si>
  <si>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</si>
  <si>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</si>
  <si>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</si>
  <si>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</si>
  <si>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</si>
  <si>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</si>
  <si>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</si>
  <si>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</si>
  <si>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</si>
  <si>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</si>
  <si>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</si>
  <si>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</si>
  <si>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</si>
  <si>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</si>
  <si>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</si>
  <si>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</si>
  <si>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</si>
  <si>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</si>
  <si>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</si>
  <si>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</si>
  <si>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</si>
  <si>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</si>
  <si>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</si>
  <si>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</si>
  <si>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</si>
  <si>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</si>
  <si>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</si>
  <si>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</si>
  <si>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</si>
  <si>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</si>
  <si>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</si>
  <si>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</si>
  <si>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</si>
  <si>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</si>
  <si>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</si>
  <si>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</si>
  <si>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</si>
  <si>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</si>
  <si>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</si>
  <si>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</si>
  <si>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</si>
  <si>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</si>
  <si>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</si>
  <si>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</si>
  <si>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</si>
  <si>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</si>
  <si>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</si>
  <si>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</si>
  <si>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</si>
  <si>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</si>
  <si>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</si>
  <si>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</si>
  <si>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</si>
  <si>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</si>
  <si>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</si>
  <si>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</si>
  <si>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</si>
  <si>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</si>
  <si>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</si>
  <si>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</si>
  <si>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</si>
  <si>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</si>
  <si>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</si>
  <si>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</si>
  <si>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</si>
  <si>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</si>
  <si>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</si>
  <si>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</si>
  <si>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</si>
  <si>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</si>
  <si>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</si>
  <si>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</si>
  <si>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</si>
  <si>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</si>
  <si>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</si>
  <si>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</si>
  <si>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</si>
  <si>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</si>
  <si>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</si>
  <si>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</si>
  <si>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</si>
  <si>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</si>
  <si>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</si>
  <si>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</si>
  <si>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</si>
  <si>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</si>
  <si>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</si>
  <si>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</si>
  <si>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</si>
  <si>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</si>
  <si>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</si>
  <si>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</si>
  <si>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</si>
  <si>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</si>
  <si>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</si>
  <si>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</si>
  <si>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</si>
  <si>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</si>
  <si>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</si>
  <si>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</si>
  <si>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</si>
  <si>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</si>
  <si>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</si>
  <si>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</si>
  <si>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</si>
  <si>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</si>
  <si>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</si>
  <si>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</si>
  <si>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</si>
  <si>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</si>
  <si>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</si>
  <si>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</si>
  <si>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</si>
  <si>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</si>
  <si>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</si>
  <si>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</si>
  <si>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</si>
  <si>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</si>
  <si>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</si>
  <si>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</si>
  <si>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</si>
  <si>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</si>
  <si>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</si>
  <si>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</si>
  <si>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</si>
  <si>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</si>
  <si>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</si>
  <si>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</si>
  <si>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</si>
  <si>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</si>
  <si>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</si>
  <si>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</si>
  <si>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</si>
  <si>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</si>
  <si>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</si>
  <si>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</si>
  <si>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</si>
  <si>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</si>
  <si>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</si>
  <si>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</si>
  <si>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</si>
  <si>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</si>
  <si>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</si>
  <si>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</si>
  <si>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</si>
  <si>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</si>
  <si>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</si>
  <si>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</si>
  <si>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</si>
  <si>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</si>
  <si>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</si>
  <si>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</si>
  <si>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</si>
  <si>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</si>
  <si>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</si>
  <si>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</si>
  <si>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</si>
  <si>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</si>
  <si>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</si>
  <si>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</si>
  <si>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</si>
  <si>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</si>
  <si>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</si>
  <si>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</si>
  <si>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</si>
  <si>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</si>
  <si>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</si>
  <si>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</si>
  <si>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</si>
  <si>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</si>
  <si>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</si>
  <si>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</si>
  <si>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</si>
  <si>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</si>
  <si>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</si>
  <si>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</si>
  <si>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</si>
  <si>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</si>
  <si>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</si>
  <si>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</si>
  <si>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</si>
  <si>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</si>
  <si>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</si>
  <si>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</si>
  <si>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</si>
  <si>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</si>
  <si>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</si>
  <si>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</si>
  <si>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</si>
  <si>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</si>
  <si>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</si>
  <si>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</si>
  <si>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</si>
  <si>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</si>
  <si>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</si>
  <si>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</si>
  <si>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</si>
  <si>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</si>
  <si>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</si>
  <si>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</si>
  <si>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</si>
  <si>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</si>
  <si>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</si>
  <si>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</si>
  <si>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</si>
  <si>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</si>
  <si>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</si>
  <si>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</si>
  <si>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</si>
  <si>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</si>
  <si>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</si>
  <si>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</si>
  <si>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</si>
  <si>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</si>
  <si>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</si>
  <si>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</si>
  <si>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</si>
  <si>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</si>
  <si>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</si>
  <si>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</si>
  <si>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</si>
  <si>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</si>
  <si>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</si>
  <si>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</si>
  <si>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</si>
  <si>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</si>
  <si>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</si>
  <si>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</si>
  <si>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</si>
  <si>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</si>
  <si>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</si>
  <si>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</si>
  <si>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</si>
  <si>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</si>
  <si>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</si>
  <si>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</si>
  <si>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</si>
  <si>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</si>
  <si>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</si>
  <si>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</si>
  <si>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</si>
  <si>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</si>
  <si>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</si>
  <si>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</si>
  <si>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</si>
  <si>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</si>
  <si>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</si>
  <si>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</si>
  <si>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</si>
  <si>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</si>
  <si>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</si>
  <si>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</si>
  <si>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</si>
  <si>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</si>
  <si>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</si>
  <si>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</si>
  <si>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</si>
  <si>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</si>
  <si>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</si>
  <si>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</si>
  <si>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</si>
  <si>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</si>
  <si>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</si>
  <si>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</si>
  <si>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</si>
  <si>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</si>
  <si>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</si>
  <si>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</si>
  <si>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</si>
  <si>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</si>
  <si>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</si>
  <si>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</si>
  <si>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</si>
  <si>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</si>
  <si>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</si>
  <si>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</si>
  <si>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</si>
  <si>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</si>
  <si>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</si>
  <si>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</si>
  <si>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</si>
  <si>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</si>
  <si>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</si>
  <si>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</si>
  <si>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</si>
  <si>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</si>
  <si>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</si>
  <si>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</si>
  <si>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</si>
  <si>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</si>
  <si>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</si>
  <si>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</si>
  <si>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</si>
  <si>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</si>
  <si>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</si>
  <si>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</si>
  <si>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</si>
  <si>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</si>
  <si>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</si>
  <si>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</si>
  <si>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</si>
  <si>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</si>
  <si>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</si>
  <si>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</si>
  <si>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</si>
  <si>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</si>
  <si>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</si>
  <si>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</si>
  <si>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</si>
  <si>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</si>
  <si>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</si>
  <si>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</si>
  <si>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</si>
  <si>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</si>
  <si>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</si>
  <si>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</si>
  <si>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</si>
  <si>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</si>
  <si>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</si>
  <si>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</si>
  <si>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</si>
  <si>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</si>
  <si>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</si>
  <si>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</si>
  <si>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</si>
  <si>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</si>
  <si>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</si>
  <si>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</si>
  <si>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</si>
  <si>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</si>
  <si>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</si>
  <si>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</si>
  <si>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</si>
  <si>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</si>
  <si>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</si>
  <si>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</si>
  <si>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</si>
  <si>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</si>
  <si>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</si>
  <si>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</si>
  <si>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</si>
  <si>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</si>
  <si>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</si>
  <si>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</si>
  <si>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</si>
  <si>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</si>
  <si>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</si>
  <si>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</si>
  <si>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</si>
  <si>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</si>
  <si>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</si>
  <si>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</si>
  <si>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</si>
  <si>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</si>
  <si>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</si>
  <si>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</si>
  <si>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</si>
  <si>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</si>
  <si>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</si>
  <si>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</si>
  <si>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</si>
  <si>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</si>
  <si>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</si>
  <si>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</si>
  <si>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</si>
  <si>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</si>
  <si>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</si>
  <si>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</si>
  <si>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</si>
  <si>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</si>
  <si>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</si>
  <si>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</si>
  <si>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</si>
  <si>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</si>
  <si>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</si>
  <si>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</si>
  <si>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</si>
  <si>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</si>
  <si>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</si>
  <si>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</si>
  <si>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</si>
  <si>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</si>
  <si>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</si>
  <si>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</si>
  <si>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</si>
  <si>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</si>
  <si>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</si>
  <si>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</si>
  <si>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</si>
  <si>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</si>
  <si>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</si>
  <si>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</si>
  <si>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</si>
  <si>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</si>
  <si>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</si>
  <si>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</si>
  <si>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</si>
  <si>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</si>
  <si>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</si>
  <si>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</si>
  <si>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</si>
  <si>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</si>
  <si>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</si>
  <si>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</si>
  <si>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</si>
  <si>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</si>
  <si>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</si>
  <si>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</si>
  <si>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</si>
  <si>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</si>
  <si>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</si>
  <si>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</si>
  <si>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</si>
  <si>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</si>
  <si>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</si>
  <si>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</si>
  <si>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</si>
  <si>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</si>
  <si>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</si>
  <si>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</si>
  <si>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</si>
  <si>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</si>
  <si>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</si>
  <si>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</si>
  <si>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</si>
  <si>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</si>
  <si>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</si>
  <si>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</si>
  <si>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</si>
  <si>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</si>
  <si>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</si>
  <si>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</si>
  <si>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</si>
  <si>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</si>
  <si>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</si>
  <si>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</si>
  <si>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</si>
  <si>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</si>
  <si>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</si>
  <si>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</si>
  <si>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</si>
  <si>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</si>
  <si>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</si>
  <si>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</si>
  <si>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</si>
  <si>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</si>
  <si>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</si>
  <si>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</si>
  <si>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</si>
  <si>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</si>
  <si>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</si>
  <si>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</si>
  <si>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</si>
  <si>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</si>
  <si>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</si>
  <si>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</si>
  <si>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</si>
  <si>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</si>
  <si>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</si>
  <si>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</si>
  <si>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</si>
  <si>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</si>
  <si>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</si>
  <si>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</si>
  <si>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</si>
  <si>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</si>
  <si>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</si>
  <si>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</si>
  <si>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</si>
  <si>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</si>
  <si>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</si>
  <si>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</si>
  <si>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</si>
  <si>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</si>
  <si>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</si>
  <si>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</si>
  <si>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</si>
  <si>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</si>
  <si>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Responder de forma oportuna, efectiva y de fondo las PQRSFD de los ciudadanos y las partes interesadas, de responsabilidad de la Oficina Jurídica, dando cumplimiento al procedimiento PRO-GGU-003 Peticiones, quejas, reclamos, sugerencias, felicitaciones y denuncias</t>
  </si>
  <si>
    <t>Publicar en sitio web de transparencia y acceso a la información pública UPN la Política de Prevención del Daño Antijurídico para la vigencia que iniacia de enero 2026 a diciembre de 2027</t>
  </si>
  <si>
    <t>Revisar y actualizar la matriz de riegos del proceso de gestión jurídica</t>
  </si>
  <si>
    <t>PQRSFD resueltas oportunamente</t>
  </si>
  <si>
    <t>Política de Prevención del Daño Antijurídico publicada</t>
  </si>
  <si>
    <t>Matriz de riesgos actualizada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</si>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</sst>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9"/>
      <color rgb="FF000000"/>
      <name val="Arial Nova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15" borderId="1" xfId="0" applyNumberFormat="1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5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7"/>
  <sheetViews>
    <sheetView showGridLines="0" tabSelected="1" view="pageBreakPreview" zoomScale="90" zoomScaleNormal="90" zoomScaleSheetLayoutView="90" workbookViewId="0">
      <selection activeCell="F19" sqref="F19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100"/>
      <c r="B1" s="95" t="s">
        <v>30</v>
      </c>
      <c r="C1" s="95"/>
      <c r="D1" s="95"/>
      <c r="E1" s="95"/>
      <c r="F1" s="95"/>
      <c r="G1" s="95"/>
      <c r="H1" s="95"/>
      <c r="I1" s="95"/>
      <c r="J1" s="95"/>
      <c r="K1" s="99" t="s">
        <v>81</v>
      </c>
      <c r="L1" s="99"/>
      <c r="M1" s="99"/>
      <c r="N1" s="99"/>
      <c r="O1" s="99"/>
    </row>
    <row r="2" spans="1:15" s="1" customFormat="1" ht="24" customHeight="1" x14ac:dyDescent="0.25">
      <c r="A2" s="100"/>
      <c r="B2" s="95" t="s">
        <v>31</v>
      </c>
      <c r="C2" s="95"/>
      <c r="D2" s="95"/>
      <c r="E2" s="95"/>
      <c r="F2" s="95"/>
      <c r="G2" s="95"/>
      <c r="H2" s="95"/>
      <c r="I2" s="95"/>
      <c r="J2" s="95"/>
      <c r="K2" s="99" t="s">
        <v>757</v>
      </c>
      <c r="L2" s="99"/>
      <c r="M2" s="99"/>
      <c r="N2" s="99"/>
      <c r="O2" s="99"/>
    </row>
    <row r="3" spans="1:15" s="1" customFormat="1" ht="24" customHeight="1" x14ac:dyDescent="0.25">
      <c r="A3" s="100"/>
      <c r="B3" s="95"/>
      <c r="C3" s="95"/>
      <c r="D3" s="95"/>
      <c r="E3" s="95"/>
      <c r="F3" s="95"/>
      <c r="G3" s="95"/>
      <c r="H3" s="95"/>
      <c r="I3" s="95"/>
      <c r="J3" s="95"/>
      <c r="K3" s="99" t="s">
        <v>756</v>
      </c>
      <c r="L3" s="99"/>
      <c r="M3" s="99"/>
      <c r="N3" s="99"/>
      <c r="O3" s="99"/>
    </row>
    <row r="4" spans="1:15" s="1" customFormat="1" ht="28.5" customHeight="1" x14ac:dyDescent="0.25">
      <c r="A4" s="101" t="s">
        <v>766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89" t="s">
        <v>203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s="5" customFormat="1" ht="18" customHeight="1" x14ac:dyDescent="0.25">
      <c r="A7" s="96" t="s">
        <v>5</v>
      </c>
      <c r="B7" s="97"/>
      <c r="C7" s="97"/>
      <c r="D7" s="97"/>
      <c r="E7" s="97"/>
      <c r="F7" s="98"/>
      <c r="G7" s="96" t="s">
        <v>204</v>
      </c>
      <c r="H7" s="97"/>
      <c r="I7" s="98"/>
      <c r="J7" s="25">
        <v>2026</v>
      </c>
      <c r="K7" s="104" t="s">
        <v>753</v>
      </c>
      <c r="L7" s="104"/>
      <c r="M7" s="104"/>
      <c r="N7" s="104"/>
      <c r="O7" s="104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1" t="s">
        <v>397</v>
      </c>
      <c r="E8" s="111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5" t="s">
        <v>403</v>
      </c>
      <c r="M8" s="106"/>
      <c r="N8" s="107"/>
      <c r="O8" s="48" t="s">
        <v>84</v>
      </c>
    </row>
    <row r="9" spans="1:15" s="70" customFormat="1" ht="153" x14ac:dyDescent="0.25">
      <c r="A9" s="81" t="s">
        <v>28</v>
      </c>
      <c r="B9" s="81" t="s">
        <v>212</v>
      </c>
      <c r="C9" s="81" t="s">
        <v>208</v>
      </c>
      <c r="D9" s="112" t="s">
        <v>230</v>
      </c>
      <c r="E9" s="112"/>
      <c r="F9" s="81" t="s">
        <v>257</v>
      </c>
      <c r="G9" s="81" t="str">
        <f>IFERROR(VLOOKUP(F9,'Hoja 2'!$AX$3:$BE$176,8,FALSE)," ")</f>
        <v>PTEP 14</v>
      </c>
      <c r="H9" s="81" t="str">
        <f>IFERROR(VLOOKUP(F9,'Hoja 2'!$AX$3:$BD$176,2,FALSE),"Cumplimiento de la acción")</f>
        <v>Cumplimiento de la acción</v>
      </c>
      <c r="I9" s="79" t="str">
        <f>IFERROR(VLOOKUP(F9,'Hoja 2'!$AX$3:$BD$121,6,FALSE),"100%")</f>
        <v>100%</v>
      </c>
      <c r="J9" s="79" t="str">
        <f>IFERROR(VLOOKUP(F9,'Hoja 2'!$AX$3:$BD$121,7,FALSE),"Acción cumplida")</f>
        <v>Acción cumplida</v>
      </c>
      <c r="K9" s="21"/>
      <c r="L9" s="108"/>
      <c r="M9" s="109"/>
      <c r="N9" s="110"/>
      <c r="O9" s="80">
        <f t="shared" ref="O9:O12" si="0">IF(((K9)/I9)&gt;100%,100%,((K9)/I9))</f>
        <v>0</v>
      </c>
    </row>
    <row r="10" spans="1:15" s="70" customFormat="1" ht="89.25" x14ac:dyDescent="0.25">
      <c r="A10" s="81" t="s">
        <v>28</v>
      </c>
      <c r="B10" s="81" t="s">
        <v>212</v>
      </c>
      <c r="C10" s="81" t="s">
        <v>210</v>
      </c>
      <c r="D10" s="112" t="s">
        <v>226</v>
      </c>
      <c r="E10" s="112"/>
      <c r="F10" s="81" t="s">
        <v>270</v>
      </c>
      <c r="G10" s="81" t="str">
        <f>IFERROR(VLOOKUP(F10,'Hoja 2'!$AX$3:$BE$176,8,FALSE)," ")</f>
        <v>PTEP 41</v>
      </c>
      <c r="H10" s="81" t="str">
        <f>IFERROR(VLOOKUP(F10,'Hoja 2'!$AX$3:$BD$176,2,FALSE),"Cumplimiento de la acción")</f>
        <v>Cumplimiento de la acción</v>
      </c>
      <c r="I10" s="79" t="str">
        <f>IFERROR(VLOOKUP(F10,'Hoja 2'!$AX$3:$BD$121,6,FALSE),"100%")</f>
        <v>100%</v>
      </c>
      <c r="J10" s="79" t="str">
        <f>IFERROR(VLOOKUP(F10,'Hoja 2'!$AX$3:$BD$121,7,FALSE),"Acción cumplida")</f>
        <v>Acción cumplida</v>
      </c>
      <c r="K10" s="21"/>
      <c r="L10" s="108"/>
      <c r="M10" s="109"/>
      <c r="N10" s="110"/>
      <c r="O10" s="80">
        <f t="shared" si="0"/>
        <v>0</v>
      </c>
    </row>
    <row r="11" spans="1:15" s="70" customFormat="1" ht="153" x14ac:dyDescent="0.25">
      <c r="A11" s="81" t="s">
        <v>28</v>
      </c>
      <c r="B11" s="81" t="s">
        <v>212</v>
      </c>
      <c r="C11" s="81" t="s">
        <v>208</v>
      </c>
      <c r="D11" s="112" t="s">
        <v>213</v>
      </c>
      <c r="E11" s="112"/>
      <c r="F11" s="81" t="s">
        <v>231</v>
      </c>
      <c r="G11" s="81" t="str">
        <f>IFERROR(VLOOKUP(F11,'Hoja 2'!$AX$3:$BE$176,8,FALSE)," ")</f>
        <v>PTEP 03</v>
      </c>
      <c r="H11" s="81" t="str">
        <f>IFERROR(VLOOKUP(F11,'Hoja 2'!$AX$3:$BD$176,2,FALSE),"Cumplimiento de la acción")</f>
        <v>Cumplimiento de la acción</v>
      </c>
      <c r="I11" s="79" t="str">
        <f>IFERROR(VLOOKUP(F11,'Hoja 2'!$AX$3:$BD$121,6,FALSE),"100%")</f>
        <v>100%</v>
      </c>
      <c r="J11" s="79" t="str">
        <f>IFERROR(VLOOKUP(F11,'Hoja 2'!$AX$3:$BD$121,7,FALSE),"Acción cumplida")</f>
        <v>Acción cumplida</v>
      </c>
      <c r="K11" s="21"/>
      <c r="L11" s="108"/>
      <c r="M11" s="109"/>
      <c r="N11" s="110"/>
      <c r="O11" s="80">
        <f t="shared" si="0"/>
        <v>0</v>
      </c>
    </row>
    <row r="12" spans="1:15" s="70" customFormat="1" ht="25.5" x14ac:dyDescent="0.25">
      <c r="A12" s="77"/>
      <c r="B12" s="78"/>
      <c r="C12" s="78"/>
      <c r="D12" s="116"/>
      <c r="E12" s="116"/>
      <c r="F12" s="78"/>
      <c r="G12" s="78" t="str">
        <f>IFERROR(VLOOKUP(F12,'Hoja 2'!$AX$3:$BE$176,8,FALSE)," ")</f>
        <v xml:space="preserve"> </v>
      </c>
      <c r="H12" s="78" t="str">
        <f>IFERROR(VLOOKUP(F12,'Hoja 2'!$AX$3:$BD$176,2,FALSE),"Cumplimiento de la acción")</f>
        <v>Cumplimiento de la acción</v>
      </c>
      <c r="I12" s="117" t="str">
        <f>IFERROR(VLOOKUP(F12,'Hoja 2'!$AX$3:$BD$121,6,FALSE),"100%")</f>
        <v>100%</v>
      </c>
      <c r="J12" s="117" t="str">
        <f>IFERROR(VLOOKUP(F12,'Hoja 2'!$AX$3:$BD$121,7,FALSE),"Acción cumplida")</f>
        <v>Acción cumplida</v>
      </c>
      <c r="K12" s="66"/>
      <c r="L12" s="108"/>
      <c r="M12" s="109"/>
      <c r="N12" s="110"/>
      <c r="O12" s="80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89" t="s">
        <v>758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s="3" customFormat="1" ht="15" customHeight="1" x14ac:dyDescent="0.25">
      <c r="A15" s="87" t="s">
        <v>752</v>
      </c>
      <c r="B15" s="87"/>
      <c r="C15" s="87"/>
      <c r="D15" s="87"/>
      <c r="E15" s="87"/>
      <c r="F15" s="87"/>
      <c r="G15" s="87"/>
      <c r="H15" s="87"/>
      <c r="I15" s="87"/>
      <c r="J15" s="88"/>
      <c r="K15" s="92" t="s">
        <v>754</v>
      </c>
      <c r="L15" s="93"/>
      <c r="M15" s="93"/>
      <c r="N15" s="93"/>
      <c r="O15" s="94"/>
    </row>
    <row r="16" spans="1:15" s="2" customFormat="1" ht="25.5" customHeight="1" x14ac:dyDescent="0.25">
      <c r="A16" s="86" t="s">
        <v>755</v>
      </c>
      <c r="B16" s="85" t="s">
        <v>91</v>
      </c>
      <c r="C16" s="85" t="s">
        <v>201</v>
      </c>
      <c r="D16" s="85" t="s">
        <v>82</v>
      </c>
      <c r="E16" s="85" t="s">
        <v>83</v>
      </c>
      <c r="F16" s="85" t="s">
        <v>32</v>
      </c>
      <c r="G16" s="85"/>
      <c r="H16" s="85" t="s">
        <v>88</v>
      </c>
      <c r="I16" s="85" t="s">
        <v>200</v>
      </c>
      <c r="J16" s="85" t="s">
        <v>33</v>
      </c>
      <c r="K16" s="90" t="s">
        <v>404</v>
      </c>
      <c r="L16" s="90" t="s">
        <v>405</v>
      </c>
      <c r="M16" s="90" t="s">
        <v>402</v>
      </c>
      <c r="N16" s="91" t="s">
        <v>202</v>
      </c>
      <c r="O16" s="90" t="s">
        <v>34</v>
      </c>
    </row>
    <row r="17" spans="1:15" s="1" customFormat="1" ht="22.5" customHeight="1" x14ac:dyDescent="0.25">
      <c r="A17" s="86"/>
      <c r="B17" s="85"/>
      <c r="C17" s="85"/>
      <c r="D17" s="85"/>
      <c r="E17" s="85"/>
      <c r="F17" s="24" t="s">
        <v>3</v>
      </c>
      <c r="G17" s="24" t="s">
        <v>4</v>
      </c>
      <c r="H17" s="85"/>
      <c r="I17" s="85"/>
      <c r="J17" s="85"/>
      <c r="K17" s="90"/>
      <c r="L17" s="90"/>
      <c r="M17" s="90"/>
      <c r="N17" s="91"/>
      <c r="O17" s="90"/>
    </row>
    <row r="18" spans="1:15" s="4" customFormat="1" ht="96" x14ac:dyDescent="0.25">
      <c r="A18" s="81" t="s">
        <v>419</v>
      </c>
      <c r="B18" s="69" t="s">
        <v>98</v>
      </c>
      <c r="C18" s="82" t="s">
        <v>767</v>
      </c>
      <c r="D18" s="75">
        <v>1</v>
      </c>
      <c r="E18" s="82" t="s">
        <v>770</v>
      </c>
      <c r="F18" s="84">
        <v>46048</v>
      </c>
      <c r="G18" s="84">
        <v>46379</v>
      </c>
      <c r="H18" s="76" t="s">
        <v>89</v>
      </c>
      <c r="I18" s="69" t="s">
        <v>23</v>
      </c>
      <c r="J18" s="16" t="s">
        <v>773</v>
      </c>
      <c r="K18" s="21"/>
      <c r="L18" s="19">
        <f t="shared" ref="L18:L49" si="1">IF((K18/D18)&gt;100%,100%,(K18/D18))</f>
        <v>0</v>
      </c>
      <c r="M18" s="16"/>
      <c r="N18" s="17"/>
      <c r="O18" s="16"/>
    </row>
    <row r="19" spans="1:15" s="4" customFormat="1" ht="60" x14ac:dyDescent="0.25">
      <c r="A19" s="81" t="s">
        <v>446</v>
      </c>
      <c r="B19" s="69" t="s">
        <v>98</v>
      </c>
      <c r="C19" s="82" t="s">
        <v>768</v>
      </c>
      <c r="D19" s="74">
        <v>1</v>
      </c>
      <c r="E19" s="82" t="s">
        <v>771</v>
      </c>
      <c r="F19" s="84">
        <v>46048</v>
      </c>
      <c r="G19" s="84">
        <v>46111</v>
      </c>
      <c r="H19" s="76" t="s">
        <v>89</v>
      </c>
      <c r="I19" s="69" t="s">
        <v>23</v>
      </c>
      <c r="J19" s="16" t="s">
        <v>773</v>
      </c>
      <c r="K19" s="21"/>
      <c r="L19" s="19">
        <f t="shared" si="1"/>
        <v>0</v>
      </c>
      <c r="M19" s="16"/>
      <c r="N19" s="17"/>
      <c r="O19" s="16"/>
    </row>
    <row r="20" spans="1:15" s="4" customFormat="1" ht="38.25" x14ac:dyDescent="0.25">
      <c r="A20" s="81" t="s">
        <v>408</v>
      </c>
      <c r="B20" s="69" t="s">
        <v>98</v>
      </c>
      <c r="C20" s="69" t="s">
        <v>769</v>
      </c>
      <c r="D20" s="74">
        <v>1</v>
      </c>
      <c r="E20" s="83" t="s">
        <v>772</v>
      </c>
      <c r="F20" s="84">
        <v>46048</v>
      </c>
      <c r="G20" s="84">
        <v>46203</v>
      </c>
      <c r="H20" s="76" t="s">
        <v>89</v>
      </c>
      <c r="I20" s="69" t="s">
        <v>23</v>
      </c>
      <c r="J20" s="16" t="s">
        <v>773</v>
      </c>
      <c r="K20" s="21"/>
      <c r="L20" s="19">
        <f t="shared" si="1"/>
        <v>0</v>
      </c>
      <c r="M20" s="16"/>
      <c r="N20" s="17"/>
      <c r="O20" s="16"/>
    </row>
    <row r="21" spans="1:15" s="4" customFormat="1" x14ac:dyDescent="0.25">
      <c r="A21" s="78"/>
      <c r="B21" s="16"/>
      <c r="C21" s="16"/>
      <c r="D21" s="21"/>
      <c r="E21" s="16"/>
      <c r="F21" s="17"/>
      <c r="G21" s="17"/>
      <c r="H21" s="18"/>
      <c r="I21" s="16"/>
      <c r="J21" s="16"/>
      <c r="K21" s="21"/>
      <c r="L21" s="19" t="e">
        <f t="shared" si="1"/>
        <v>#DIV/0!</v>
      </c>
      <c r="M21" s="16"/>
      <c r="N21" s="17"/>
      <c r="O21" s="16"/>
    </row>
    <row r="22" spans="1:15" s="4" customFormat="1" x14ac:dyDescent="0.25">
      <c r="A22" s="78"/>
      <c r="B22" s="16"/>
      <c r="C22" s="16"/>
      <c r="D22" s="21"/>
      <c r="E22" s="16"/>
      <c r="F22" s="17"/>
      <c r="G22" s="118"/>
      <c r="H22" s="18"/>
      <c r="I22" s="16"/>
      <c r="J22" s="16"/>
      <c r="K22" s="21"/>
      <c r="L22" s="19" t="e">
        <f t="shared" si="1"/>
        <v>#DIV/0!</v>
      </c>
      <c r="M22" s="16"/>
      <c r="N22" s="17"/>
      <c r="O22" s="16"/>
    </row>
    <row r="23" spans="1:15" s="1" customFormat="1" x14ac:dyDescent="0.25">
      <c r="A23" s="78"/>
      <c r="B23" s="16"/>
      <c r="C23" s="16"/>
      <c r="D23" s="21"/>
      <c r="E23" s="16"/>
      <c r="F23" s="17"/>
      <c r="G23" s="118"/>
      <c r="H23" s="18"/>
      <c r="I23" s="16"/>
      <c r="J23" s="16"/>
      <c r="K23" s="20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78"/>
      <c r="B24" s="16"/>
      <c r="C24" s="16"/>
      <c r="D24" s="66"/>
      <c r="E24" s="16"/>
      <c r="F24" s="17"/>
      <c r="G24" s="17"/>
      <c r="H24" s="18"/>
      <c r="I24" s="16"/>
      <c r="J24" s="16"/>
      <c r="K24" s="68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78"/>
      <c r="B25" s="16"/>
      <c r="C25" s="16"/>
      <c r="D25" s="21"/>
      <c r="E25" s="16"/>
      <c r="F25" s="17"/>
      <c r="G25" s="17"/>
      <c r="H25" s="18"/>
      <c r="I25" s="16"/>
      <c r="J25" s="16"/>
      <c r="K25" s="20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78"/>
      <c r="B26" s="16"/>
      <c r="C26" s="73"/>
      <c r="D26" s="66"/>
      <c r="E26" s="17"/>
      <c r="F26" s="17"/>
      <c r="G26" s="17"/>
      <c r="H26" s="18"/>
      <c r="I26" s="16"/>
      <c r="J26" s="16"/>
      <c r="K26" s="67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78"/>
      <c r="B27" s="16"/>
      <c r="C27" s="16"/>
      <c r="D27" s="66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78"/>
      <c r="B28" s="16"/>
      <c r="C28" s="16"/>
      <c r="D28" s="20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8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8"/>
      <c r="B30" s="16"/>
      <c r="C30" s="16"/>
      <c r="D30" s="68"/>
      <c r="E30" s="16"/>
      <c r="F30" s="17"/>
      <c r="G30" s="17"/>
      <c r="H30" s="18"/>
      <c r="I30" s="16"/>
      <c r="J30" s="16"/>
      <c r="K30" s="68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8"/>
      <c r="B31" s="16"/>
      <c r="C31" s="16"/>
      <c r="D31" s="20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8"/>
      <c r="B32" s="16"/>
      <c r="C32" s="16"/>
      <c r="D32" s="20"/>
      <c r="E32" s="16"/>
      <c r="F32" s="118"/>
      <c r="G32" s="118"/>
      <c r="H32" s="119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8"/>
      <c r="B33" s="16"/>
      <c r="C33" s="16"/>
      <c r="D33" s="20"/>
      <c r="E33" s="16"/>
      <c r="F33" s="17"/>
      <c r="G33" s="17"/>
      <c r="H33" s="18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8"/>
      <c r="B34" s="16"/>
      <c r="C34" s="16"/>
      <c r="D34" s="20"/>
      <c r="E34" s="16"/>
      <c r="F34" s="17"/>
      <c r="G34" s="17"/>
      <c r="H34" s="18"/>
      <c r="I34" s="16"/>
      <c r="J34" s="73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8"/>
      <c r="B35" s="16"/>
      <c r="C35" s="16"/>
      <c r="D35" s="20"/>
      <c r="E35" s="16"/>
      <c r="F35" s="17"/>
      <c r="G35" s="17"/>
      <c r="H35" s="17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8"/>
      <c r="B36" s="16"/>
      <c r="C36" s="16"/>
      <c r="D36" s="20"/>
      <c r="E36" s="17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8"/>
      <c r="B37" s="16"/>
      <c r="C37" s="16"/>
      <c r="D37" s="20"/>
      <c r="E37" s="16"/>
      <c r="F37" s="17"/>
      <c r="G37" s="17"/>
      <c r="H37" s="18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8"/>
      <c r="B38" s="16"/>
      <c r="C38" s="16"/>
      <c r="D38" s="20"/>
      <c r="E38" s="16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1" customFormat="1" x14ac:dyDescent="0.25">
      <c r="A39" s="78"/>
      <c r="B39" s="16"/>
      <c r="C39" s="17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1" customFormat="1" x14ac:dyDescent="0.25">
      <c r="A40" s="78"/>
      <c r="B40" s="16"/>
      <c r="C40" s="16"/>
      <c r="D40" s="66"/>
      <c r="E40" s="16"/>
      <c r="F40" s="17"/>
      <c r="G40" s="17"/>
      <c r="H40" s="18"/>
      <c r="I40" s="16"/>
      <c r="J40" s="16"/>
      <c r="K40" s="68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8"/>
      <c r="B41" s="16"/>
      <c r="C41" s="16"/>
      <c r="D41" s="120"/>
      <c r="E41" s="16"/>
      <c r="F41" s="17"/>
      <c r="G41" s="17"/>
      <c r="H41" s="18"/>
      <c r="I41" s="121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8"/>
      <c r="B42" s="16"/>
      <c r="C42" s="17"/>
      <c r="D42" s="20"/>
      <c r="E42" s="17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78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8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29" customFormat="1" x14ac:dyDescent="0.25">
      <c r="A45" s="78"/>
      <c r="B45" s="16"/>
      <c r="C45" s="16"/>
      <c r="D45" s="20"/>
      <c r="E45" s="16"/>
      <c r="F45" s="17"/>
      <c r="G45" s="118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1" customFormat="1" x14ac:dyDescent="0.25">
      <c r="A46" s="78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1" customFormat="1" x14ac:dyDescent="0.25">
      <c r="A47" s="78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4" customFormat="1" x14ac:dyDescent="0.25">
      <c r="A48" s="78"/>
      <c r="B48" s="16"/>
      <c r="C48" s="16"/>
      <c r="D48" s="20"/>
      <c r="E48" s="16"/>
      <c r="F48" s="17"/>
      <c r="G48" s="118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29" customFormat="1" x14ac:dyDescent="0.25">
      <c r="A49" s="78"/>
      <c r="B49" s="16"/>
      <c r="C49" s="16"/>
      <c r="D49" s="20"/>
      <c r="E49" s="16"/>
      <c r="F49" s="17"/>
      <c r="G49" s="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>IF((K50/D50)&gt;100%,100%,(K50/D50))</f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ref="L51:L85" si="2">IF((K51/D51)&gt;100%,100%,(K51/D51))</f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ref="L86:L149" si="3">IF((K86/D86)&gt;100%,100%,(K86/D86))</f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ref="L150:L213" si="4">IF((K150/D150)&gt;100%,100%,(K150/D150))</f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ref="L214:L277" si="5">IF((K214/D214)&gt;100%,100%,(K214/D214))</f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ref="L278:L341" si="6">IF((K278/D278)&gt;100%,100%,(K278/D278))</f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ref="L342:L405" si="7">IF((K342/D342)&gt;100%,100%,(K342/D342))</f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ref="L406:L469" si="8">IF((K406/D406)&gt;100%,100%,(K406/D406))</f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ref="L470:L533" si="9">IF((K470/D470)&gt;100%,100%,(K470/D470))</f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ref="L534:L597" si="10">IF((K534/D534)&gt;100%,100%,(K534/D534))</f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ref="L598:L661" si="11">IF((K598/D598)&gt;100%,100%,(K598/D598))</f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ref="L662:L725" si="12">IF((K662/D662)&gt;100%,100%,(K662/D662))</f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ref="L726:L789" si="13">IF((K726/D726)&gt;100%,100%,(K726/D726))</f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ref="L790:L853" si="14">IF((K790/D790)&gt;100%,100%,(K790/D790))</f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ref="L854:L907" si="15">IF((K854/D854)&gt;100%,100%,(K854/D854))</f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</sheetData>
  <sheetProtection algorithmName="SHA-512" hashValue="YazPoCl2z53rmtAQmKH+BbtQIyHwv51oOBXCXZrpu/ax2rPse1jowk3p8Ift0TJ0fMNChmJBvcOm/RV7pmsbtg==" saltValue="8Rmsuja+3rAEaQtnqGYLCw==" spinCount="100000" sheet="1" objects="1" scenarios="1" formatCells="0" insertRows="0" autoFilter="0"/>
  <dataConsolidate/>
  <mergeCells count="38">
    <mergeCell ref="D9:E9"/>
    <mergeCell ref="D12:E12"/>
    <mergeCell ref="D10:E10"/>
    <mergeCell ref="L10:N10"/>
    <mergeCell ref="D11:E11"/>
    <mergeCell ref="L11:N11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</mergeCells>
  <conditionalFormatting sqref="L18:L907">
    <cfRule type="containsErrors" dxfId="4" priority="35">
      <formula>ISERROR(L18)</formula>
    </cfRule>
  </conditionalFormatting>
  <conditionalFormatting sqref="O9:O12">
    <cfRule type="containsErrors" dxfId="3" priority="10">
      <formula>ISERROR(O9)</formula>
    </cfRule>
  </conditionalFormatting>
  <dataValidations count="7">
    <dataValidation type="decimal" allowBlank="1" showInputMessage="1" showErrorMessage="1" sqref="O9:O12 L18:L907" xr:uid="{2EA01066-FD7A-4D6C-8CE9-DE7DEE42B2D5}">
      <formula1>0</formula1>
      <formula2>1</formula2>
    </dataValidation>
    <dataValidation type="whole" allowBlank="1" showInputMessage="1" showErrorMessage="1" sqref="D36 D39:D1048576 D18:D33" xr:uid="{224D98CB-81BC-442F-8A05-C9A6A69055F0}">
      <formula1>1</formula1>
      <formula2>5000</formula2>
    </dataValidation>
    <dataValidation type="list" showInputMessage="1" showErrorMessage="1" sqref="N18:N907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B9:D12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B34:B1048576 B18:B32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B33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3" t="s">
        <v>26</v>
      </c>
      <c r="B2" s="13" t="s">
        <v>77</v>
      </c>
      <c r="C2" s="115" t="s">
        <v>40</v>
      </c>
      <c r="D2" s="115"/>
      <c r="E2" s="115"/>
      <c r="F2" s="115"/>
    </row>
    <row r="3" spans="1:57" ht="27.75" customHeight="1" x14ac:dyDescent="0.25">
      <c r="A3" s="113"/>
      <c r="B3" s="113" t="s">
        <v>42</v>
      </c>
      <c r="C3" s="113" t="s">
        <v>41</v>
      </c>
      <c r="D3" s="113" t="s">
        <v>2</v>
      </c>
      <c r="E3" s="113" t="s">
        <v>205</v>
      </c>
      <c r="F3" s="113" t="s">
        <v>206</v>
      </c>
      <c r="G3" s="113" t="s">
        <v>169</v>
      </c>
      <c r="H3" s="113" t="s">
        <v>27</v>
      </c>
      <c r="I3" s="113" t="s">
        <v>43</v>
      </c>
      <c r="J3" s="113" t="s">
        <v>44</v>
      </c>
      <c r="K3" s="113" t="s">
        <v>514</v>
      </c>
      <c r="L3" s="113" t="s">
        <v>50</v>
      </c>
      <c r="M3" s="113" t="s">
        <v>45</v>
      </c>
      <c r="N3" s="113" t="s">
        <v>46</v>
      </c>
      <c r="O3" s="113" t="s">
        <v>47</v>
      </c>
      <c r="P3" s="113" t="s">
        <v>48</v>
      </c>
      <c r="Q3" s="113" t="s">
        <v>49</v>
      </c>
      <c r="R3" s="113" t="s">
        <v>28</v>
      </c>
      <c r="S3" s="113" t="s">
        <v>207</v>
      </c>
      <c r="T3" s="113" t="s">
        <v>208</v>
      </c>
      <c r="V3" s="113" t="s">
        <v>209</v>
      </c>
      <c r="X3" s="113" t="s">
        <v>210</v>
      </c>
      <c r="Z3" s="113" t="s">
        <v>211</v>
      </c>
      <c r="AB3" s="113" t="s">
        <v>60</v>
      </c>
      <c r="AD3" s="113" t="s">
        <v>58</v>
      </c>
      <c r="AE3" s="113" t="s">
        <v>57</v>
      </c>
      <c r="AG3" s="113" t="s">
        <v>78</v>
      </c>
      <c r="AH3" s="113" t="s">
        <v>87</v>
      </c>
      <c r="AI3" s="114" t="s">
        <v>97</v>
      </c>
      <c r="AK3" s="113" t="s">
        <v>59</v>
      </c>
      <c r="AM3" s="113" t="s">
        <v>60</v>
      </c>
      <c r="AN3" s="113" t="s">
        <v>58</v>
      </c>
      <c r="AO3" s="113" t="s">
        <v>57</v>
      </c>
      <c r="AQ3" s="113" t="s">
        <v>78</v>
      </c>
      <c r="AR3" s="113" t="s">
        <v>87</v>
      </c>
      <c r="AS3" s="113" t="s">
        <v>96</v>
      </c>
      <c r="AT3" s="114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113"/>
      <c r="X4" s="113"/>
      <c r="Z4" s="113"/>
      <c r="AB4" s="113"/>
      <c r="AD4" s="113"/>
      <c r="AE4" s="113"/>
      <c r="AG4" s="113"/>
      <c r="AH4" s="113"/>
      <c r="AI4" s="114"/>
      <c r="AK4" s="113"/>
      <c r="AM4" s="113"/>
      <c r="AN4" s="113"/>
      <c r="AO4" s="113"/>
      <c r="AQ4" s="113"/>
      <c r="AR4" s="113"/>
      <c r="AS4" s="113"/>
      <c r="AT4" s="114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2026-01-26T14:11:35Z</dcterms:modified>
</cp:coreProperties>
</file>