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E9E49D6B-2CE2-4229-878F-6690F7BFC32D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'FOR-PES-006'!$A$17:$O$904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'FOR-PES-006'!$A$1:$O$21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I11" i="1" l="1"/>
  <c r="O11" i="1" s="1"/>
  <c r="I12" i="1"/>
  <c r="I10" i="1"/>
  <c r="O10" i="1" s="1"/>
  <c r="I9" i="1"/>
  <c r="O9" i="1" s="1"/>
  <c r="J10" i="1"/>
  <c r="J11" i="1"/>
  <c r="J12" i="1"/>
  <c r="J9" i="1"/>
  <c r="H12" i="1" l="1"/>
  <c r="H11" i="1"/>
  <c r="H10" i="1"/>
  <c r="H9" i="1"/>
  <c r="G12" i="1"/>
  <c r="G11" i="1"/>
  <c r="G10" i="1"/>
  <c r="G9" i="1"/>
  <c r="L904" i="1" l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<sst xmlns="http://schemas.openxmlformats.org/spreadsheetml/2006/main" count="1209" uniqueCount="776">
  <si>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</si>
  <si>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</si>
  <si>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</si>
  <si>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</si>
  <si>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</si>
  <si>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</si>
  <si>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</si>
  <si>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</si>
  <si>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</si>
  <si>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</si>
  <si>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</si>
  <si>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</si>
  <si>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</si>
  <si>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</si>
  <si>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</si>
  <si>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</si>
  <si>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</si>
  <si>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</si>
  <si>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</si>
  <si>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</si>
  <si>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</si>
  <si>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</si>
  <si>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</si>
  <si>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</si>
  <si>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</si>
  <si>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</si>
  <si>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</si>
  <si>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</si>
  <si>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</si>
  <si>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</si>
  <si>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</si>
  <si>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</si>
  <si>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</si>
  <si>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</si>
  <si>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</si>
  <si>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</si>
  <si>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</si>
  <si>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</si>
  <si>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</si>
  <si>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</si>
  <si>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</si>
  <si>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</si>
  <si>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</si>
  <si>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</si>
  <si>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</si>
  <si>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</si>
  <si>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</si>
  <si>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</si>
  <si>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</si>
  <si>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</si>
  <si>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</si>
  <si>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</si>
  <si>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</si>
  <si>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</si>
  <si>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</si>
  <si>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</si>
  <si>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</si>
  <si>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</si>
  <si>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</si>
  <si>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</si>
  <si>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</si>
  <si>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</si>
  <si>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</si>
  <si>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</si>
  <si>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</si>
  <si>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</si>
  <si>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</si>
  <si>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</si>
  <si>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</si>
  <si>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</si>
  <si>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</si>
  <si>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</si>
  <si>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</si>
  <si>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</si>
  <si>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</si>
  <si>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</si>
  <si>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</si>
  <si>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</si>
  <si>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</si>
  <si>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</si>
  <si>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</si>
  <si>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</si>
  <si>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</si>
  <si>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</si>
  <si>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</si>
  <si>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</si>
  <si>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</si>
  <si>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</si>
  <si>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</si>
  <si>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</si>
  <si>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</si>
  <si>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</si>
  <si>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</si>
  <si>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</si>
  <si>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</si>
  <si>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</si>
  <si>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</si>
  <si>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</si>
  <si>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</si>
  <si>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</si>
  <si>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</si>
  <si>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</si>
  <si>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</si>
  <si>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</si>
  <si>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</si>
  <si>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</si>
  <si>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</si>
  <si>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</si>
  <si>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</si>
  <si>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</si>
  <si>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</si>
  <si>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</si>
  <si>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</si>
  <si>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</si>
  <si>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</si>
  <si>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</si>
  <si>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</si>
  <si>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</si>
  <si>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</si>
  <si>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</si>
  <si>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</si>
  <si>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</si>
  <si>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</si>
  <si>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</si>
  <si>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</si>
  <si>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</si>
  <si>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</si>
  <si>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</si>
  <si>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</si>
  <si>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</si>
  <si>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</si>
  <si>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</si>
  <si>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</si>
  <si>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</si>
  <si>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</si>
  <si>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</si>
  <si>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</si>
  <si>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</si>
  <si>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</si>
  <si>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</si>
  <si>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</si>
  <si>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</si>
  <si>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</si>
  <si>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</si>
  <si>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</si>
  <si>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</si>
  <si>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</si>
  <si>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</si>
  <si>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</si>
  <si>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</si>
  <si>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</si>
  <si>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</si>
  <si>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</si>
  <si>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</si>
  <si>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</si>
  <si>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</si>
  <si>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</si>
  <si>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</si>
  <si>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</si>
  <si>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</si>
  <si>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</si>
  <si>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</si>
  <si>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</si>
  <si>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</si>
  <si>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</si>
  <si>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</si>
  <si>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</si>
  <si>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</si>
  <si>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</si>
  <si>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</si>
  <si>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</si>
  <si>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</si>
  <si>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</si>
  <si>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</si>
  <si>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</si>
  <si>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</si>
  <si>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</si>
  <si>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</si>
  <si>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</si>
  <si>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</si>
  <si>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</si>
  <si>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</si>
  <si>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</si>
  <si>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</si>
  <si>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</si>
  <si>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</si>
  <si>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</si>
  <si>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</si>
  <si>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</si>
  <si>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</si>
  <si>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</si>
  <si>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</si>
  <si>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</si>
  <si>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</si>
  <si>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</si>
  <si>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</si>
  <si>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</si>
  <si>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</si>
  <si>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</si>
  <si>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</si>
  <si>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</si>
  <si>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</si>
  <si>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</si>
  <si>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</si>
  <si>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</si>
  <si>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</si>
  <si>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</si>
  <si>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</si>
  <si>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</si>
  <si>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</si>
  <si>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</si>
  <si>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</si>
  <si>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</si>
  <si>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</si>
  <si>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</si>
  <si>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</si>
  <si>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</si>
  <si>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</si>
  <si>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</si>
  <si>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</si>
  <si>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</si>
  <si>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</si>
  <si>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</si>
  <si>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</si>
  <si>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</si>
  <si>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</si>
  <si>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</si>
  <si>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</si>
  <si>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</si>
  <si>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</si>
  <si>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</si>
  <si>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</si>
  <si>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</si>
  <si>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</si>
  <si>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</si>
  <si>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</si>
  <si>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</si>
  <si>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</si>
  <si>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</si>
  <si>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</si>
  <si>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</si>
  <si>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</si>
  <si>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</si>
  <si>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</si>
  <si>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</si>
  <si>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</si>
  <si>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</si>
  <si>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</si>
  <si>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</si>
  <si>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</si>
  <si>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</si>
  <si>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</si>
  <si>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</si>
  <si>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</si>
  <si>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</si>
  <si>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</si>
  <si>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</si>
  <si>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</si>
  <si>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</si>
  <si>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</si>
  <si>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</si>
  <si>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</si>
  <si>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</si>
  <si>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</si>
  <si>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</si>
  <si>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</si>
  <si>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</si>
  <si>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</si>
  <si>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</si>
  <si>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</si>
  <si>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</si>
  <si>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</si>
  <si>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</si>
  <si>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</si>
  <si>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</si>
  <si>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</si>
  <si>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</si>
  <si>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</si>
  <si>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</si>
  <si>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</si>
  <si>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</si>
  <si>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</si>
  <si>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</si>
  <si>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</si>
  <si>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</si>
  <si>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</si>
  <si>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</si>
  <si>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</si>
  <si>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</si>
  <si>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</si>
  <si>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</si>
  <si>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</si>
  <si>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</si>
  <si>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</si>
  <si>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</si>
  <si>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</si>
  <si>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</si>
  <si>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</si>
  <si>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</si>
  <si>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</si>
  <si>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</si>
  <si>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</si>
  <si>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</si>
  <si>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</si>
  <si>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</si>
  <si>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</si>
  <si>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</si>
  <si>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</si>
  <si>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</si>
  <si>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</si>
  <si>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</si>
  <si>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</si>
  <si>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</si>
  <si>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</si>
  <si>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</si>
  <si>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</si>
  <si>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</si>
  <si>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</si>
  <si>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</si>
  <si>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</si>
  <si>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</si>
  <si>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</si>
  <si>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</si>
  <si>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</si>
  <si>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</si>
  <si>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</si>
  <si>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</si>
  <si>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</si>
  <si>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</si>
  <si>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</si>
  <si>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</si>
  <si>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</si>
  <si>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</si>
  <si>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</si>
  <si>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</si>
  <si>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</si>
  <si>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</si>
  <si>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</si>
  <si>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</si>
  <si>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</si>
  <si>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</si>
  <si>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</si>
  <si>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</si>
  <si>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</si>
  <si>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</si>
  <si>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</si>
  <si>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</si>
  <si>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</si>
  <si>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</si>
  <si>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</si>
  <si>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</si>
  <si>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</si>
  <si>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</si>
  <si>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</si>
  <si>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</si>
  <si>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</si>
  <si>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</si>
  <si>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</si>
  <si>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</si>
  <si>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</si>
  <si>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</si>
  <si>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</si>
  <si>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</si>
  <si>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</si>
  <si>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</si>
  <si>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</si>
  <si>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</si>
  <si>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</si>
  <si>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</si>
  <si>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</si>
  <si>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</si>
  <si>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</si>
  <si>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</si>
  <si>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</si>
  <si>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</si>
  <si>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</si>
  <si>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</si>
  <si>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</si>
  <si>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</si>
  <si>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</si>
  <si>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</si>
  <si>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</si>
  <si>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</si>
  <si>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</si>
  <si>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</si>
  <si>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</si>
  <si>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</si>
  <si>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</si>
  <si>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</si>
  <si>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</si>
  <si>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</si>
  <si>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</si>
  <si>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</si>
  <si>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</si>
  <si>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</si>
  <si>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</si>
  <si>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</si>
  <si>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</si>
  <si>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</si>
  <si>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</si>
  <si>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</si>
  <si>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</si>
  <si>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</si>
  <si>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</si>
  <si>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</si>
  <si>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</si>
  <si>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</si>
  <si>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</si>
  <si>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</si>
  <si>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</si>
  <si>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</si>
  <si>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</si>
  <si>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</si>
  <si>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</si>
  <si>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</si>
  <si>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</si>
  <si>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</si>
  <si>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</si>
  <si>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</si>
  <si>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</si>
  <si>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</si>
  <si>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</si>
  <si>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</si>
  <si>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</si>
  <si>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</si>
  <si>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</si>
  <si>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</si>
  <si>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</si>
  <si>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</si>
  <si>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</si>
  <si>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</si>
  <si>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</si>
  <si>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</si>
  <si>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</si>
  <si>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</si>
  <si>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</si>
  <si>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</si>
  <si>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</si>
  <si>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</si>
  <si>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</si>
  <si>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</si>
  <si>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</si>
  <si>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</si>
  <si>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</si>
  <si>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</si>
  <si>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</si>
  <si>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</si>
  <si>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</si>
  <si>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</si>
  <si>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</si>
  <si>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</si>
  <si>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</si>
  <si>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</si>
  <si>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</si>
  <si>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</si>
  <si>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</si>
  <si>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</si>
  <si>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</si>
  <si>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</si>
  <si>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</si>
  <si>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</si>
  <si>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</si>
  <si>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</si>
  <si>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</si>
  <si>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</si>
  <si>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</si>
  <si>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</si>
  <si>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</si>
  <si>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</si>
  <si>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</si>
  <si>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</si>
  <si>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</si>
  <si>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</si>
  <si>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</si>
  <si>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</si>
  <si>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</si>
  <si>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</si>
  <si>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</si>
  <si>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</si>
  <si>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</si>
  <si>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</si>
  <si>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</si>
  <si>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</si>
  <si>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</si>
  <si>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</si>
  <si>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</si>
  <si>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</si>
  <si>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</si>
  <si>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</si>
  <si>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</si>
  <si>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</si>
  <si>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</si>
  <si>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</si>
  <si>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</si>
  <si>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</si>
  <si>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</si>
  <si>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</si>
  <si>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</si>
  <si>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</si>
  <si>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</si>
  <si>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</si>
  <si>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</si>
  <si>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</si>
  <si>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</si>
  <si>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</si>
  <si>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</si>
  <si>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</si>
  <si>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</si>
  <si>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</si>
  <si>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</si>
  <si>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</si>
  <si>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</si>
  <si>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</si>
  <si>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</si>
  <si>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</si>
  <si>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</si>
  <si>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</si>
  <si>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</si>
  <si>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</si>
  <si>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</si>
  <si>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</si>
  <si>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</si>
  <si>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</si>
  <si>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</si>
  <si>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</si>
  <si>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</si>
  <si>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</si>
  <si>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</si>
  <si>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</si>
  <si>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</si>
  <si>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</si>
  <si>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</si>
  <si>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</si>
  <si>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</si>
  <si>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</si>
  <si>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</si>
  <si>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</si>
  <si>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</si>
  <si>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</si>
  <si>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</si>
  <si>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</si>
  <si>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</si>
  <si>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</si>
  <si>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</si>
  <si>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</si>
  <si>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</si>
  <si>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</si>
  <si>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</si>
  <si>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</si>
  <si>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</si>
  <si>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</si>
  <si>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</si>
  <si>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</si>
  <si>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</si>
  <si>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</si>
  <si>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</si>
  <si>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</si>
  <si>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</si>
  <si>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</si>
  <si>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</si>
  <si>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</si>
  <si>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</si>
  <si>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</si>
  <si>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</si>
  <si>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</si>
  <si>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</si>
  <si>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</si>
  <si>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</si>
  <si>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</si>
  <si>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</si>
  <si>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</si>
  <si>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</si>
  <si>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</si>
  <si>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</si>
  <si>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</si>
  <si>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</si>
  <si>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</si>
  <si>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</si>
  <si>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</si>
  <si>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</si>
  <si>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</si>
  <si>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</si>
  <si>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</si>
  <si>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</si>
  <si>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</si>
  <si>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</si>
  <si>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</si>
  <si>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</si>
  <si>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</si>
  <si>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</si>
  <si>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</si>
  <si>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</si>
  <si>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</si>
  <si>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</si>
  <si>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</si>
  <si>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</si>
  <si>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</si>
  <si>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</si>
  <si>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</si>
  <si>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</si>
  <si>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</si>
  <si>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</si>
  <si>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</si>
  <si>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</si>
  <si>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</si>
  <si>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</si>
  <si>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</si>
  <si>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</si>
  <si>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</si>
  <si>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</si>
  <si>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</si>
  <si>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</si>
  <si>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</si>
  <si>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</si>
  <si>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</si>
  <si>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</si>
  <si>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</si>
  <si>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</si>
  <si>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</si>
  <si>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</si>
  <si>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</si>
  <si>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</si>
  <si>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</si>
  <si>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</si>
  <si>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</si>
  <si>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</si>
  <si>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</si>
  <si>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</si>
  <si>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</si>
  <si>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</si>
  <si>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</si>
  <si>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</si>
  <si>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</si>
  <si>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</si>
  <si>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</si>
  <si>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</si>
  <si>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</si>
  <si>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</si>
  <si>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</si>
  <si>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</si>
  <si>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</si>
  <si>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</si>
  <si>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</si>
  <si>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</si>
  <si>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</si>
  <si>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</si>
  <si>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</si>
  <si>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</si>
  <si>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</si>
  <si>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</si>
  <si>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</si>
  <si>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</si>
  <si>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</si>
  <si>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</si>
  <si>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</si>
  <si>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</si>
  <si>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</si>
  <si>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</si>
  <si>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</si>
  <si>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</si>
  <si>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</si>
  <si>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</si>
  <si>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</si>
  <si>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</si>
  <si>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</si>
  <si>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</si>
  <si>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</si>
  <si>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</si>
  <si>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</si>
  <si>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</si>
  <si>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</si>
  <si>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</si>
  <si>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</si>
  <si>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</si>
  <si>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</si>
  <si>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</si>
  <si>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</si>
  <si>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</si>
  <si>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</si>
  <si>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</si>
  <si>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</si>
  <si>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</si>
  <si>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</si>
  <si>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</si>
  <si>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</si>
  <si>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</si>
  <si>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</si>
  <si>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</si>
  <si>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</si>
  <si>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</si>
  <si>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</si>
  <si>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</si>
  <si>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</si>
  <si>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</si>
  <si>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</si>
  <si>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</si>
  <si>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</si>
  <si>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</si>
  <si>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</si>
  <si>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</si>
  <si>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</si>
  <si>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</si>
  <si>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</si>
  <si>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</si>
  <si>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</si>
  <si>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</si>
  <si>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</si>
  <si>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</si>
  <si>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</si>
  <si>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</si>
  <si>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</si>
  <si>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</si>
  <si>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</si>
  <si>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</si>
  <si>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</si>
  <si>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</si>
  <si>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</si>
  <si>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</si>
  <si>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</si>
  <si>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</si>
  <si>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</si>
  <si>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</si>
  <si>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</si>
  <si>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</si>
  <si>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</si>
  <si>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</si>
  <si>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</si>
  <si>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</si>
  <si>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</si>
  <si>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</si>
  <si>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</si>
  <si>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</si>
  <si>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</si>
  <si>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</si>
  <si>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</si>
  <si>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</si>
  <si>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</si>
  <si>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</si>
  <si>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</si>
  <si>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</si>
  <si>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</si>
  <si>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</si>
  <si>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</si>
  <si>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</si>
  <si>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</si>
  <si>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</si>
  <si>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</si>
  <si>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</si>
  <si>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</si>
  <si>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</si>
  <si>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</si>
  <si>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</si>
  <si>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</si>
  <si>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</si>
  <si>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</si>
  <si>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</si>
  <si>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</si>
  <si>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</si>
  <si>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</si>
  <si>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</si>
  <si>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</si>
  <si>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</si>
  <si>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</si>
  <si>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</si>
  <si>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</si>
  <si>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</si>
  <si>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</si>
  <si>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</si>
  <si>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Responder de forma oportuna, efectiva y de fondo las peticiones de los ciudadanos y las partes interesadas, a cargo de la Oficina de Control Disciplinario Interno, dando cumplimiento al procedimiento PRO-GGU-003 Peticiones, quejas, reclamos, sugerencias, felicitaciones y denuncias (PQRSFD)</t>
  </si>
  <si>
    <t>Realizar reuniones de capacitación internas y/o externas en el marco de la actualización de conocimiento en derecho disciplinario.</t>
  </si>
  <si>
    <t>Realizar las presentaciones de la gestión disciplinaria en las jornadas de inducción para funcionarios según solicitud.</t>
  </si>
  <si>
    <t>PQRSFD resueltas oportunamente</t>
  </si>
  <si>
    <t>Reunión mensual con cada abogado</t>
  </si>
  <si>
    <t>capacitación realizada</t>
  </si>
  <si>
    <t>Capacitación realizada</t>
  </si>
  <si>
    <t>Realizar reuniones mensuales de la Jefatura con los abogados sustanciadores para la revisión jurídico - procesal de los expedientes en curso, para evitar riesgos de corrupción, revisar que las actuaciones procesales se ajusten al debido proceso y a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</si>
</sst>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" fontId="18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4"/>
  <sheetViews>
    <sheetView showGridLines="0" tabSelected="1" view="pageBreakPreview" zoomScale="90" zoomScaleNormal="90" zoomScaleSheetLayoutView="90" workbookViewId="0">
      <selection activeCell="E20" sqref="E20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3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96"/>
      <c r="B1" s="91" t="s">
        <v>30</v>
      </c>
      <c r="C1" s="91"/>
      <c r="D1" s="91"/>
      <c r="E1" s="91"/>
      <c r="F1" s="91"/>
      <c r="G1" s="91"/>
      <c r="H1" s="91"/>
      <c r="I1" s="91"/>
      <c r="J1" s="91"/>
      <c r="K1" s="95" t="s">
        <v>81</v>
      </c>
      <c r="L1" s="95"/>
      <c r="M1" s="95"/>
      <c r="N1" s="95"/>
      <c r="O1" s="95"/>
    </row>
    <row r="2" spans="1:15" s="1" customFormat="1" ht="24" customHeight="1" x14ac:dyDescent="0.25">
      <c r="A2" s="96"/>
      <c r="B2" s="91" t="s">
        <v>31</v>
      </c>
      <c r="C2" s="91"/>
      <c r="D2" s="91"/>
      <c r="E2" s="91"/>
      <c r="F2" s="91"/>
      <c r="G2" s="91"/>
      <c r="H2" s="91"/>
      <c r="I2" s="91"/>
      <c r="J2" s="91"/>
      <c r="K2" s="95" t="s">
        <v>757</v>
      </c>
      <c r="L2" s="95"/>
      <c r="M2" s="95"/>
      <c r="N2" s="95"/>
      <c r="O2" s="95"/>
    </row>
    <row r="3" spans="1:15" s="1" customFormat="1" ht="24" customHeight="1" x14ac:dyDescent="0.25">
      <c r="A3" s="96"/>
      <c r="B3" s="91"/>
      <c r="C3" s="91"/>
      <c r="D3" s="91"/>
      <c r="E3" s="91"/>
      <c r="F3" s="91"/>
      <c r="G3" s="91"/>
      <c r="H3" s="91"/>
      <c r="I3" s="91"/>
      <c r="J3" s="91"/>
      <c r="K3" s="95" t="s">
        <v>756</v>
      </c>
      <c r="L3" s="95"/>
      <c r="M3" s="95"/>
      <c r="N3" s="95"/>
      <c r="O3" s="95"/>
    </row>
    <row r="4" spans="1:15" s="1" customFormat="1" ht="28.5" customHeight="1" x14ac:dyDescent="0.25">
      <c r="A4" s="97" t="s">
        <v>766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9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1" t="s">
        <v>203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s="5" customFormat="1" ht="18" customHeight="1" x14ac:dyDescent="0.25">
      <c r="A7" s="92" t="s">
        <v>5</v>
      </c>
      <c r="B7" s="93"/>
      <c r="C7" s="93"/>
      <c r="D7" s="93"/>
      <c r="E7" s="93"/>
      <c r="F7" s="94"/>
      <c r="G7" s="92" t="s">
        <v>204</v>
      </c>
      <c r="H7" s="93"/>
      <c r="I7" s="94"/>
      <c r="J7" s="25">
        <v>2026</v>
      </c>
      <c r="K7" s="100" t="s">
        <v>753</v>
      </c>
      <c r="L7" s="100"/>
      <c r="M7" s="100"/>
      <c r="N7" s="100"/>
      <c r="O7" s="100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5" t="s">
        <v>397</v>
      </c>
      <c r="E8" s="105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2" t="s">
        <v>403</v>
      </c>
      <c r="M8" s="103"/>
      <c r="N8" s="104"/>
      <c r="O8" s="48" t="s">
        <v>84</v>
      </c>
    </row>
    <row r="9" spans="1:15" s="70" customFormat="1" ht="153" x14ac:dyDescent="0.25">
      <c r="A9" s="84" t="s">
        <v>28</v>
      </c>
      <c r="B9" s="84" t="s">
        <v>212</v>
      </c>
      <c r="C9" s="84" t="s">
        <v>208</v>
      </c>
      <c r="D9" s="86" t="s">
        <v>230</v>
      </c>
      <c r="E9" s="86"/>
      <c r="F9" s="84" t="s">
        <v>257</v>
      </c>
      <c r="G9" s="84" t="str">
        <f>IFERROR(VLOOKUP(F9,'Hoja 2'!$AX$3:$BE$176,8,FALSE)," ")</f>
        <v>PTEP 14</v>
      </c>
      <c r="H9" s="84" t="str">
        <f>IFERROR(VLOOKUP(F9,'Hoja 2'!$AX$3:$BD$176,2,FALSE),"Cumplimiento de la acción")</f>
        <v>Cumplimiento de la acción</v>
      </c>
      <c r="I9" s="81" t="str">
        <f>IFERROR(VLOOKUP(F9,'Hoja 2'!$AX$3:$BD$121,6,FALSE),"100%")</f>
        <v>100%</v>
      </c>
      <c r="J9" s="81" t="str">
        <f>IFERROR(VLOOKUP(F9,'Hoja 2'!$AX$3:$BD$121,7,FALSE),"Acción cumplida")</f>
        <v>Acción cumplida</v>
      </c>
      <c r="K9" s="21"/>
      <c r="L9" s="87"/>
      <c r="M9" s="88"/>
      <c r="N9" s="89"/>
      <c r="O9" s="82">
        <f t="shared" ref="O9:O12" si="0">IF(((K9)/I9)&gt;100%,100%,((K9)/I9))</f>
        <v>0</v>
      </c>
    </row>
    <row r="10" spans="1:15" s="70" customFormat="1" ht="153" x14ac:dyDescent="0.25">
      <c r="A10" s="84" t="s">
        <v>28</v>
      </c>
      <c r="B10" s="84" t="s">
        <v>212</v>
      </c>
      <c r="C10" s="84" t="s">
        <v>208</v>
      </c>
      <c r="D10" s="86" t="s">
        <v>213</v>
      </c>
      <c r="E10" s="86"/>
      <c r="F10" s="84" t="s">
        <v>231</v>
      </c>
      <c r="G10" s="84" t="str">
        <f>IFERROR(VLOOKUP(F10,'Hoja 2'!$AX$3:$BE$176,8,FALSE)," ")</f>
        <v>PTEP 03</v>
      </c>
      <c r="H10" s="84" t="str">
        <f>IFERROR(VLOOKUP(F10,'Hoja 2'!$AX$3:$BD$176,2,FALSE),"Cumplimiento de la acción")</f>
        <v>Cumplimiento de la acción</v>
      </c>
      <c r="I10" s="81" t="str">
        <f>IFERROR(VLOOKUP(F10,'Hoja 2'!$AX$3:$BD$121,6,FALSE),"100%")</f>
        <v>100%</v>
      </c>
      <c r="J10" s="81" t="str">
        <f>IFERROR(VLOOKUP(F10,'Hoja 2'!$AX$3:$BD$121,7,FALSE),"Acción cumplida")</f>
        <v>Acción cumplida</v>
      </c>
      <c r="K10" s="71"/>
      <c r="L10" s="87"/>
      <c r="M10" s="88"/>
      <c r="N10" s="89"/>
      <c r="O10" s="82">
        <f t="shared" si="0"/>
        <v>0</v>
      </c>
    </row>
    <row r="11" spans="1:15" s="70" customFormat="1" ht="25.5" x14ac:dyDescent="0.25">
      <c r="A11" s="84" t="s">
        <v>28</v>
      </c>
      <c r="B11" s="84" t="s">
        <v>57</v>
      </c>
      <c r="C11" s="84" t="s">
        <v>68</v>
      </c>
      <c r="D11" s="86" t="s">
        <v>61</v>
      </c>
      <c r="E11" s="86"/>
      <c r="F11" s="84" t="s">
        <v>61</v>
      </c>
      <c r="G11" s="84" t="str">
        <f>IFERROR(VLOOKUP(F11,'Hoja 2'!$AX$3:$BE$176,8,FALSE)," ")</f>
        <v>MECI 01</v>
      </c>
      <c r="H11" s="84" t="str">
        <f>IFERROR(VLOOKUP(F11,'Hoja 2'!$AX$3:$BD$176,2,FALSE),"Cumplimiento de la acción")</f>
        <v>Cumplimiento de la acción</v>
      </c>
      <c r="I11" s="81" t="str">
        <f>IFERROR(VLOOKUP(F11,'Hoja 2'!$AX$3:$BD$121,6,FALSE),"100%")</f>
        <v>100%</v>
      </c>
      <c r="J11" s="81" t="str">
        <f>IFERROR(VLOOKUP(F11,'Hoja 2'!$AX$3:$BD$121,7,FALSE),"Acción cumplida")</f>
        <v>Acción cumplida</v>
      </c>
      <c r="K11" s="21"/>
      <c r="L11" s="87"/>
      <c r="M11" s="88"/>
      <c r="N11" s="89"/>
      <c r="O11" s="82">
        <f t="shared" si="0"/>
        <v>0</v>
      </c>
    </row>
    <row r="12" spans="1:15" s="70" customFormat="1" ht="25.5" x14ac:dyDescent="0.25">
      <c r="A12" s="80"/>
      <c r="B12" s="80"/>
      <c r="C12" s="80"/>
      <c r="D12" s="117"/>
      <c r="E12" s="117"/>
      <c r="F12" s="80"/>
      <c r="G12" s="80" t="str">
        <f>IFERROR(VLOOKUP(F12,'Hoja 2'!$AX$3:$BE$176,8,FALSE)," ")</f>
        <v xml:space="preserve"> </v>
      </c>
      <c r="H12" s="80" t="str">
        <f>IFERROR(VLOOKUP(F12,'Hoja 2'!$AX$3:$BD$176,2,FALSE),"Cumplimiento de la acción")</f>
        <v>Cumplimiento de la acción</v>
      </c>
      <c r="I12" s="118" t="str">
        <f>IFERROR(VLOOKUP(F12,'Hoja 2'!$AX$3:$BD$121,6,FALSE),"100%")</f>
        <v>100%</v>
      </c>
      <c r="J12" s="118" t="str">
        <f>IFERROR(VLOOKUP(F12,'Hoja 2'!$AX$3:$BD$121,7,FALSE),"Acción cumplida")</f>
        <v>Acción cumplida</v>
      </c>
      <c r="K12" s="66"/>
      <c r="L12" s="87"/>
      <c r="M12" s="88"/>
      <c r="N12" s="89"/>
      <c r="O12" s="82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101" t="s">
        <v>758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15" s="3" customFormat="1" ht="15" customHeight="1" x14ac:dyDescent="0.25">
      <c r="A15" s="107" t="s">
        <v>752</v>
      </c>
      <c r="B15" s="107"/>
      <c r="C15" s="107"/>
      <c r="D15" s="107"/>
      <c r="E15" s="107"/>
      <c r="F15" s="107"/>
      <c r="G15" s="107"/>
      <c r="H15" s="107"/>
      <c r="I15" s="107"/>
      <c r="J15" s="108"/>
      <c r="K15" s="111" t="s">
        <v>754</v>
      </c>
      <c r="L15" s="112"/>
      <c r="M15" s="112"/>
      <c r="N15" s="112"/>
      <c r="O15" s="113"/>
    </row>
    <row r="16" spans="1:15" s="2" customFormat="1" ht="25.5" customHeight="1" x14ac:dyDescent="0.25">
      <c r="A16" s="106" t="s">
        <v>755</v>
      </c>
      <c r="B16" s="90" t="s">
        <v>91</v>
      </c>
      <c r="C16" s="90" t="s">
        <v>201</v>
      </c>
      <c r="D16" s="90" t="s">
        <v>82</v>
      </c>
      <c r="E16" s="90" t="s">
        <v>83</v>
      </c>
      <c r="F16" s="90" t="s">
        <v>32</v>
      </c>
      <c r="G16" s="90"/>
      <c r="H16" s="90" t="s">
        <v>88</v>
      </c>
      <c r="I16" s="90" t="s">
        <v>200</v>
      </c>
      <c r="J16" s="90" t="s">
        <v>33</v>
      </c>
      <c r="K16" s="109" t="s">
        <v>404</v>
      </c>
      <c r="L16" s="109" t="s">
        <v>405</v>
      </c>
      <c r="M16" s="109" t="s">
        <v>402</v>
      </c>
      <c r="N16" s="110" t="s">
        <v>202</v>
      </c>
      <c r="O16" s="109" t="s">
        <v>34</v>
      </c>
    </row>
    <row r="17" spans="1:15" s="1" customFormat="1" ht="22.5" customHeight="1" x14ac:dyDescent="0.25">
      <c r="A17" s="106"/>
      <c r="B17" s="90"/>
      <c r="C17" s="90"/>
      <c r="D17" s="90"/>
      <c r="E17" s="90"/>
      <c r="F17" s="24" t="s">
        <v>3</v>
      </c>
      <c r="G17" s="24" t="s">
        <v>4</v>
      </c>
      <c r="H17" s="90"/>
      <c r="I17" s="90"/>
      <c r="J17" s="90"/>
      <c r="K17" s="109"/>
      <c r="L17" s="109"/>
      <c r="M17" s="109"/>
      <c r="N17" s="110"/>
      <c r="O17" s="109"/>
    </row>
    <row r="18" spans="1:15" s="4" customFormat="1" ht="114.75" x14ac:dyDescent="0.25">
      <c r="A18" s="84" t="s">
        <v>419</v>
      </c>
      <c r="B18" s="69" t="s">
        <v>105</v>
      </c>
      <c r="C18" s="83" t="s">
        <v>768</v>
      </c>
      <c r="D18" s="77">
        <v>1</v>
      </c>
      <c r="E18" s="83" t="s">
        <v>771</v>
      </c>
      <c r="F18" s="76">
        <v>46048</v>
      </c>
      <c r="G18" s="76">
        <v>46379</v>
      </c>
      <c r="H18" s="78" t="s">
        <v>89</v>
      </c>
      <c r="I18" s="69" t="s">
        <v>25</v>
      </c>
      <c r="J18" s="16" t="s">
        <v>767</v>
      </c>
      <c r="K18" s="21"/>
      <c r="L18" s="19">
        <f t="shared" ref="L18:L46" si="1">IF((K18/D18)&gt;100%,100%,(K18/D18))</f>
        <v>0</v>
      </c>
      <c r="M18" s="16"/>
      <c r="N18" s="17"/>
      <c r="O18" s="16"/>
    </row>
    <row r="19" spans="1:15" s="4" customFormat="1" ht="102" x14ac:dyDescent="0.25">
      <c r="A19" s="84" t="s">
        <v>408</v>
      </c>
      <c r="B19" s="69" t="s">
        <v>105</v>
      </c>
      <c r="C19" s="85" t="s">
        <v>775</v>
      </c>
      <c r="D19" s="79">
        <v>10</v>
      </c>
      <c r="E19" s="83" t="s">
        <v>772</v>
      </c>
      <c r="F19" s="76">
        <v>46048</v>
      </c>
      <c r="G19" s="76">
        <v>46356</v>
      </c>
      <c r="H19" s="78" t="s">
        <v>89</v>
      </c>
      <c r="I19" s="69" t="s">
        <v>25</v>
      </c>
      <c r="J19" s="16" t="s">
        <v>767</v>
      </c>
      <c r="K19" s="21"/>
      <c r="L19" s="19">
        <f t="shared" si="1"/>
        <v>0</v>
      </c>
      <c r="M19" s="16"/>
      <c r="N19" s="17"/>
      <c r="O19" s="16"/>
    </row>
    <row r="20" spans="1:15" s="1" customFormat="1" ht="81" customHeight="1" x14ac:dyDescent="0.25">
      <c r="A20" s="84" t="s">
        <v>460</v>
      </c>
      <c r="B20" s="69" t="s">
        <v>105</v>
      </c>
      <c r="C20" s="83" t="s">
        <v>769</v>
      </c>
      <c r="D20" s="75">
        <v>8</v>
      </c>
      <c r="E20" s="83" t="s">
        <v>773</v>
      </c>
      <c r="F20" s="76">
        <v>46048</v>
      </c>
      <c r="G20" s="76">
        <v>46356</v>
      </c>
      <c r="H20" s="78" t="s">
        <v>89</v>
      </c>
      <c r="I20" s="69" t="s">
        <v>25</v>
      </c>
      <c r="J20" s="16" t="s">
        <v>767</v>
      </c>
      <c r="K20" s="20"/>
      <c r="L20" s="19">
        <f t="shared" si="1"/>
        <v>0</v>
      </c>
      <c r="M20" s="16"/>
      <c r="N20" s="17"/>
      <c r="O20" s="16"/>
    </row>
    <row r="21" spans="1:15" s="1" customFormat="1" ht="51" x14ac:dyDescent="0.25">
      <c r="A21" s="84" t="s">
        <v>460</v>
      </c>
      <c r="B21" s="69" t="s">
        <v>105</v>
      </c>
      <c r="C21" s="83" t="s">
        <v>770</v>
      </c>
      <c r="D21" s="75">
        <v>2</v>
      </c>
      <c r="E21" s="83" t="s">
        <v>774</v>
      </c>
      <c r="F21" s="76">
        <v>46048</v>
      </c>
      <c r="G21" s="76">
        <v>46356</v>
      </c>
      <c r="H21" s="78" t="s">
        <v>89</v>
      </c>
      <c r="I21" s="69" t="s">
        <v>25</v>
      </c>
      <c r="J21" s="16" t="s">
        <v>767</v>
      </c>
      <c r="K21" s="68"/>
      <c r="L21" s="19">
        <f t="shared" si="1"/>
        <v>0</v>
      </c>
      <c r="M21" s="16"/>
      <c r="N21" s="17"/>
      <c r="O21" s="16"/>
    </row>
    <row r="22" spans="1:15" s="1" customFormat="1" x14ac:dyDescent="0.25">
      <c r="A22" s="80"/>
      <c r="B22" s="16"/>
      <c r="C22" s="16"/>
      <c r="D22" s="21"/>
      <c r="E22" s="16"/>
      <c r="F22" s="17"/>
      <c r="G22" s="17"/>
      <c r="H22" s="18"/>
      <c r="I22" s="16"/>
      <c r="J22" s="16"/>
      <c r="K22" s="20"/>
      <c r="L22" s="19" t="e">
        <f t="shared" si="1"/>
        <v>#DIV/0!</v>
      </c>
      <c r="M22" s="16"/>
      <c r="N22" s="17"/>
      <c r="O22" s="16"/>
    </row>
    <row r="23" spans="1:15" s="1" customFormat="1" x14ac:dyDescent="0.25">
      <c r="A23" s="80"/>
      <c r="B23" s="16"/>
      <c r="C23" s="74"/>
      <c r="D23" s="66"/>
      <c r="E23" s="17"/>
      <c r="F23" s="17"/>
      <c r="G23" s="17"/>
      <c r="H23" s="18"/>
      <c r="I23" s="16"/>
      <c r="J23" s="16"/>
      <c r="K23" s="67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80"/>
      <c r="B24" s="16"/>
      <c r="C24" s="16"/>
      <c r="D24" s="66"/>
      <c r="E24" s="16"/>
      <c r="F24" s="17"/>
      <c r="G24" s="17"/>
      <c r="H24" s="18"/>
      <c r="I24" s="16"/>
      <c r="J24" s="16"/>
      <c r="K24" s="68"/>
      <c r="L24" s="19" t="e">
        <f t="shared" si="1"/>
        <v>#DIV/0!</v>
      </c>
      <c r="M24" s="16"/>
      <c r="N24" s="17"/>
      <c r="O24" s="16"/>
    </row>
    <row r="25" spans="1:15" s="4" customFormat="1" x14ac:dyDescent="0.25">
      <c r="A25" s="80"/>
      <c r="B25" s="16"/>
      <c r="C25" s="16"/>
      <c r="D25" s="20"/>
      <c r="E25" s="16"/>
      <c r="F25" s="17"/>
      <c r="G25" s="17"/>
      <c r="H25" s="18"/>
      <c r="I25" s="16"/>
      <c r="J25" s="16"/>
      <c r="K25" s="20"/>
      <c r="L25" s="19" t="e">
        <f t="shared" si="1"/>
        <v>#DIV/0!</v>
      </c>
      <c r="M25" s="16"/>
      <c r="N25" s="17"/>
      <c r="O25" s="16"/>
    </row>
    <row r="26" spans="1:15" s="4" customFormat="1" x14ac:dyDescent="0.25">
      <c r="A26" s="80"/>
      <c r="B26" s="16"/>
      <c r="C26" s="16"/>
      <c r="D26" s="20"/>
      <c r="E26" s="16"/>
      <c r="F26" s="17"/>
      <c r="G26" s="17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4" customFormat="1" x14ac:dyDescent="0.25">
      <c r="A27" s="80"/>
      <c r="B27" s="16"/>
      <c r="C27" s="16"/>
      <c r="D27" s="68"/>
      <c r="E27" s="16"/>
      <c r="F27" s="17"/>
      <c r="G27" s="17"/>
      <c r="H27" s="18"/>
      <c r="I27" s="16"/>
      <c r="J27" s="16"/>
      <c r="K27" s="68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80"/>
      <c r="B28" s="16"/>
      <c r="C28" s="16"/>
      <c r="D28" s="20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80"/>
      <c r="B29" s="16"/>
      <c r="C29" s="16"/>
      <c r="D29" s="20"/>
      <c r="E29" s="16"/>
      <c r="F29" s="119"/>
      <c r="G29" s="119"/>
      <c r="H29" s="120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80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80"/>
      <c r="B31" s="16"/>
      <c r="C31" s="16"/>
      <c r="D31" s="20"/>
      <c r="E31" s="16"/>
      <c r="F31" s="17"/>
      <c r="G31" s="17"/>
      <c r="H31" s="18"/>
      <c r="I31" s="16"/>
      <c r="J31" s="74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80"/>
      <c r="B32" s="16"/>
      <c r="C32" s="16"/>
      <c r="D32" s="20"/>
      <c r="E32" s="16"/>
      <c r="F32" s="17"/>
      <c r="G32" s="17"/>
      <c r="H32" s="17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80"/>
      <c r="B33" s="16"/>
      <c r="C33" s="16"/>
      <c r="D33" s="20"/>
      <c r="E33" s="17"/>
      <c r="F33" s="17"/>
      <c r="G33" s="17"/>
      <c r="H33" s="17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80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80"/>
      <c r="B35" s="16"/>
      <c r="C35" s="16"/>
      <c r="D35" s="20"/>
      <c r="E35" s="16"/>
      <c r="F35" s="17"/>
      <c r="G35" s="17"/>
      <c r="H35" s="18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1" customFormat="1" x14ac:dyDescent="0.25">
      <c r="A36" s="80"/>
      <c r="B36" s="16"/>
      <c r="C36" s="17"/>
      <c r="D36" s="20"/>
      <c r="E36" s="17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1" customFormat="1" x14ac:dyDescent="0.25">
      <c r="A37" s="80"/>
      <c r="B37" s="16"/>
      <c r="C37" s="16"/>
      <c r="D37" s="66"/>
      <c r="E37" s="16"/>
      <c r="F37" s="17"/>
      <c r="G37" s="17"/>
      <c r="H37" s="18"/>
      <c r="I37" s="16"/>
      <c r="J37" s="16"/>
      <c r="K37" s="68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80"/>
      <c r="B38" s="16"/>
      <c r="C38" s="16"/>
      <c r="D38" s="121"/>
      <c r="E38" s="16"/>
      <c r="F38" s="17"/>
      <c r="G38" s="17"/>
      <c r="H38" s="18"/>
      <c r="I38" s="122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80"/>
      <c r="B39" s="16"/>
      <c r="C39" s="17"/>
      <c r="D39" s="20"/>
      <c r="E39" s="17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80"/>
      <c r="B40" s="16"/>
      <c r="C40" s="16"/>
      <c r="D40" s="20"/>
      <c r="E40" s="16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80"/>
      <c r="B41" s="16"/>
      <c r="C41" s="16"/>
      <c r="D41" s="20"/>
      <c r="E41" s="16"/>
      <c r="F41" s="17"/>
      <c r="G41" s="17"/>
      <c r="H41" s="17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29" customFormat="1" x14ac:dyDescent="0.25">
      <c r="A42" s="80"/>
      <c r="B42" s="16"/>
      <c r="C42" s="16"/>
      <c r="D42" s="20"/>
      <c r="E42" s="16"/>
      <c r="F42" s="17"/>
      <c r="G42" s="119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1" customFormat="1" x14ac:dyDescent="0.25">
      <c r="A43" s="80"/>
      <c r="B43" s="16"/>
      <c r="C43" s="16"/>
      <c r="D43" s="20"/>
      <c r="E43" s="16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1" customFormat="1" x14ac:dyDescent="0.25">
      <c r="A44" s="80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80"/>
      <c r="B45" s="16"/>
      <c r="C45" s="16"/>
      <c r="D45" s="20"/>
      <c r="E45" s="16"/>
      <c r="F45" s="17"/>
      <c r="G45" s="119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29" customFormat="1" x14ac:dyDescent="0.25">
      <c r="A46" s="80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x14ac:dyDescent="0.25">
      <c r="A47" s="16"/>
      <c r="B47" s="16"/>
      <c r="C47" s="16"/>
      <c r="D47" s="20"/>
      <c r="E47" s="16"/>
      <c r="F47" s="17"/>
      <c r="G47" s="17"/>
      <c r="H47" s="18"/>
      <c r="I47" s="16"/>
      <c r="J47" s="16"/>
      <c r="K47" s="20"/>
      <c r="L47" s="19" t="e">
        <f>IF((K47/D47)&gt;100%,100%,(K47/D47))</f>
        <v>#DIV/0!</v>
      </c>
      <c r="M47" s="16"/>
      <c r="N47" s="17"/>
      <c r="O47" s="16"/>
    </row>
    <row r="48" spans="1:15" x14ac:dyDescent="0.25">
      <c r="A48" s="16"/>
      <c r="B48" s="16"/>
      <c r="C48" s="16"/>
      <c r="D48" s="20"/>
      <c r="E48" s="16"/>
      <c r="F48" s="17"/>
      <c r="G48" s="17"/>
      <c r="H48" s="18"/>
      <c r="I48" s="16"/>
      <c r="J48" s="16"/>
      <c r="K48" s="20"/>
      <c r="L48" s="19" t="e">
        <f t="shared" ref="L48:L82" si="2">IF((K48/D48)&gt;100%,100%,(K48/D48))</f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ref="L83:L146" si="3">IF((K83/D83)&gt;100%,100%,(K83/D83))</f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ref="L147:L210" si="4">IF((K147/D147)&gt;100%,100%,(K147/D147))</f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ref="L211:L274" si="5">IF((K211/D211)&gt;100%,100%,(K211/D211))</f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ref="L275:L338" si="6">IF((K275/D275)&gt;100%,100%,(K275/D275))</f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ref="L339:L402" si="7">IF((K339/D339)&gt;100%,100%,(K339/D339))</f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ref="L403:L466" si="8">IF((K403/D403)&gt;100%,100%,(K403/D403))</f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ref="L467:L530" si="9">IF((K467/D467)&gt;100%,100%,(K467/D467))</f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ref="L531:L594" si="10">IF((K531/D531)&gt;100%,100%,(K531/D531))</f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ref="L595:L658" si="11">IF((K595/D595)&gt;100%,100%,(K595/D595))</f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ref="L659:L722" si="12">IF((K659/D659)&gt;100%,100%,(K659/D659))</f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ref="L723:L786" si="13">IF((K723/D723)&gt;100%,100%,(K723/D723))</f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ref="L787:L850" si="14">IF((K787/D787)&gt;100%,100%,(K787/D787))</f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ref="L851:L904" si="15">IF((K851/D851)&gt;100%,100%,(K851/D851))</f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</sheetData>
  <sheetProtection algorithmName="SHA-512" hashValue="3UlXtkQcYA/bwLtKqq7UT9VUO4PZJr7C44sGBIErsx1EtoIrmQnN7JBtyJrP5pJ8oKABhVEepHulxqePHZRP0g==" saltValue="6Dw78hDIMA8w1xXADkuXHA==" spinCount="100000" sheet="1" objects="1" scenarios="1" formatCells="0" insertRows="0" autoFilter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0:E10"/>
    <mergeCell ref="L10:N10"/>
    <mergeCell ref="D11:E11"/>
    <mergeCell ref="D12:E12"/>
    <mergeCell ref="L11:N11"/>
  </mergeCells>
  <conditionalFormatting sqref="L18:L904">
    <cfRule type="containsErrors" dxfId="3" priority="34">
      <formula>ISERROR(L18)</formula>
    </cfRule>
  </conditionalFormatting>
  <conditionalFormatting sqref="O9">
    <cfRule type="containsErrors" dxfId="2" priority="9">
      <formula>ISERROR(O9)</formula>
    </cfRule>
  </conditionalFormatting>
  <conditionalFormatting sqref="O10">
    <cfRule type="containsErrors" dxfId="1" priority="8">
      <formula>ISERROR(O10)</formula>
    </cfRule>
  </conditionalFormatting>
  <conditionalFormatting sqref="O11:O12">
    <cfRule type="containsErrors" dxfId="0" priority="7">
      <formula>ISERROR(O11)</formula>
    </cfRule>
  </conditionalFormatting>
  <dataValidations count="7">
    <dataValidation type="decimal" allowBlank="1" showInputMessage="1" showErrorMessage="1" sqref="L18:L904 O9:O12" xr:uid="{2EA01066-FD7A-4D6C-8CE9-DE7DEE42B2D5}">
      <formula1>0</formula1>
      <formula2>1</formula2>
    </dataValidation>
    <dataValidation type="whole" allowBlank="1" showInputMessage="1" showErrorMessage="1" sqref="D33 D36:D1048576 D18:D30" xr:uid="{224D98CB-81BC-442F-8A05-C9A6A69055F0}">
      <formula1>1</formula1>
      <formula2>5000</formula2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B9:D12" xr:uid="{F7838FDB-675F-4B77-9776-39DAA9DFA4D7}">
      <formula1>INDIRECT(A9)</formula1>
    </dataValidation>
    <dataValidation type="list" showInputMessage="1" showErrorMessage="1" sqref="N18:N904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B31:B1048576 B18:B29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B30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4" t="s">
        <v>26</v>
      </c>
      <c r="B2" s="13" t="s">
        <v>77</v>
      </c>
      <c r="C2" s="115" t="s">
        <v>40</v>
      </c>
      <c r="D2" s="115"/>
      <c r="E2" s="115"/>
      <c r="F2" s="115"/>
    </row>
    <row r="3" spans="1:57" ht="27.75" customHeight="1" x14ac:dyDescent="0.25">
      <c r="A3" s="114"/>
      <c r="B3" s="114" t="s">
        <v>42</v>
      </c>
      <c r="C3" s="114" t="s">
        <v>41</v>
      </c>
      <c r="D3" s="114" t="s">
        <v>2</v>
      </c>
      <c r="E3" s="114" t="s">
        <v>205</v>
      </c>
      <c r="F3" s="114" t="s">
        <v>206</v>
      </c>
      <c r="G3" s="114" t="s">
        <v>169</v>
      </c>
      <c r="H3" s="114" t="s">
        <v>27</v>
      </c>
      <c r="I3" s="114" t="s">
        <v>43</v>
      </c>
      <c r="J3" s="114" t="s">
        <v>44</v>
      </c>
      <c r="K3" s="114" t="s">
        <v>514</v>
      </c>
      <c r="L3" s="114" t="s">
        <v>50</v>
      </c>
      <c r="M3" s="114" t="s">
        <v>45</v>
      </c>
      <c r="N3" s="114" t="s">
        <v>46</v>
      </c>
      <c r="O3" s="114" t="s">
        <v>47</v>
      </c>
      <c r="P3" s="114" t="s">
        <v>48</v>
      </c>
      <c r="Q3" s="114" t="s">
        <v>49</v>
      </c>
      <c r="R3" s="114" t="s">
        <v>28</v>
      </c>
      <c r="S3" s="114" t="s">
        <v>207</v>
      </c>
      <c r="T3" s="114" t="s">
        <v>208</v>
      </c>
      <c r="V3" s="114" t="s">
        <v>209</v>
      </c>
      <c r="X3" s="114" t="s">
        <v>210</v>
      </c>
      <c r="Z3" s="114" t="s">
        <v>211</v>
      </c>
      <c r="AB3" s="114" t="s">
        <v>60</v>
      </c>
      <c r="AD3" s="114" t="s">
        <v>58</v>
      </c>
      <c r="AE3" s="114" t="s">
        <v>57</v>
      </c>
      <c r="AG3" s="114" t="s">
        <v>78</v>
      </c>
      <c r="AH3" s="114" t="s">
        <v>87</v>
      </c>
      <c r="AI3" s="116" t="s">
        <v>97</v>
      </c>
      <c r="AK3" s="114" t="s">
        <v>59</v>
      </c>
      <c r="AM3" s="114" t="s">
        <v>60</v>
      </c>
      <c r="AN3" s="114" t="s">
        <v>58</v>
      </c>
      <c r="AO3" s="114" t="s">
        <v>57</v>
      </c>
      <c r="AQ3" s="114" t="s">
        <v>78</v>
      </c>
      <c r="AR3" s="114" t="s">
        <v>87</v>
      </c>
      <c r="AS3" s="114" t="s">
        <v>96</v>
      </c>
      <c r="AT3" s="116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V4" s="114"/>
      <c r="X4" s="114"/>
      <c r="Z4" s="114"/>
      <c r="AB4" s="114"/>
      <c r="AD4" s="114"/>
      <c r="AE4" s="114"/>
      <c r="AG4" s="114"/>
      <c r="AH4" s="114"/>
      <c r="AI4" s="116"/>
      <c r="AK4" s="114"/>
      <c r="AM4" s="114"/>
      <c r="AN4" s="114"/>
      <c r="AO4" s="114"/>
      <c r="AQ4" s="114"/>
      <c r="AR4" s="114"/>
      <c r="AS4" s="114"/>
      <c r="AT4" s="116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2026-01-26T13:54:29Z</dcterms:modified>
</cp:coreProperties>
</file>